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4C1A662-4BF3-4272-A993-8FA4FBE194FA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4" i="1" l="1"/>
  <c r="E174" i="1" s="1"/>
  <c r="G17" i="1" l="1"/>
  <c r="F17" i="1"/>
  <c r="E17" i="1"/>
  <c r="D17" i="1"/>
  <c r="G16" i="1"/>
  <c r="F16" i="1"/>
  <c r="E16" i="1"/>
  <c r="D16" i="1"/>
  <c r="C17" i="1"/>
  <c r="C16" i="1"/>
  <c r="E60" i="1" l="1"/>
  <c r="C99" i="1" l="1"/>
  <c r="D99" i="1"/>
  <c r="E99" i="1"/>
  <c r="F99" i="1"/>
  <c r="F98" i="1"/>
  <c r="E98" i="1"/>
  <c r="D98" i="1"/>
  <c r="C98" i="1"/>
  <c r="E59" i="1"/>
  <c r="F59" i="1" s="1"/>
  <c r="E47" i="1"/>
  <c r="F47" i="1" s="1"/>
  <c r="D173" i="1"/>
  <c r="E173" i="1" s="1"/>
  <c r="F60" i="1"/>
  <c r="E46" i="1"/>
  <c r="F46" i="1" s="1"/>
</calcChain>
</file>

<file path=xl/sharedStrings.xml><?xml version="1.0" encoding="utf-8"?>
<sst xmlns="http://schemas.openxmlformats.org/spreadsheetml/2006/main" count="78" uniqueCount="59">
  <si>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</si>
  <si>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</si>
  <si>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</si>
  <si>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</si>
  <si>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</si>
  <si>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</si>
  <si>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dH [mm]</t>
  </si>
  <si>
    <t>E br [J]</t>
  </si>
  <si>
    <t>Izod impact test, E break in Joules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</si>
  <si>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</si>
  <si>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</si>
  <si>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</si>
  <si>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</si>
  <si>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</si>
  <si>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</si>
  <si>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</si>
  <si>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</si>
  <si>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</si>
  <si>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</si>
  <si>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</si>
  <si>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</si>
  <si>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</si>
  <si>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</si>
  <si>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</si>
  <si>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</si>
  <si>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</si>
  <si>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</si>
  <si>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</si>
  <si>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</si>
  <si>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</si>
  <si>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</si>
  <si>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</si>
  <si>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</si>
  <si>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</si>
  <si>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</si>
  <si>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</si>
  <si>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</si>
  <si>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(smaller values are better)</t>
  </si>
  <si>
    <t xml:space="preserve">Test object on Printables: </t>
  </si>
  <si>
    <t>https://www.printables.com/model/465670-mytechfun-test-objects</t>
  </si>
  <si>
    <t>The difference between 2 days:</t>
  </si>
  <si>
    <t>Views</t>
  </si>
  <si>
    <t>Notifications ON</t>
  </si>
  <si>
    <t>Others</t>
  </si>
  <si>
    <t>Subscribers</t>
  </si>
  <si>
    <t>PPA-CF</t>
  </si>
  <si>
    <t>PEEK</t>
  </si>
  <si>
    <t>PCBWay services</t>
  </si>
  <si>
    <t>295/100°C</t>
  </si>
  <si>
    <t>unknown</t>
  </si>
  <si>
    <t>X1C, Flow: 8 mm³/s, reduced part cooling</t>
  </si>
  <si>
    <t>Hook test, break load (kg)</t>
  </si>
  <si>
    <t>break (kg)</t>
  </si>
  <si>
    <t>(experience from second test object and PPA-CF review video)</t>
  </si>
  <si>
    <t>No break:</t>
  </si>
  <si>
    <t>Load over this value, but probably very close</t>
  </si>
  <si>
    <t>All test objects printed with 3 walls, 100% infill (my regular test objects usually have max walls)</t>
  </si>
  <si>
    <t>PEEK (PCBWay) vs PPA-CF (BambuLab)</t>
  </si>
  <si>
    <t>MyTechFun, 2024-12-30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</si>
</sst>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sz val="11"/>
      <color theme="7" tint="-0.49998474074526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40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6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8" fillId="0" borderId="0" xfId="0" applyFont="1"/>
    <xf numFmtId="0" fontId="12" fillId="0" borderId="0" xfId="0" applyFont="1"/>
    <xf numFmtId="2" fontId="17" fillId="0" borderId="7" xfId="0" applyNumberFormat="1" applyFont="1" applyBorder="1" applyAlignment="1">
      <alignment horizontal="center"/>
    </xf>
    <xf numFmtId="0" fontId="19" fillId="0" borderId="0" xfId="0" applyFont="1"/>
    <xf numFmtId="0" fontId="0" fillId="0" borderId="5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164" fontId="15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/>
    <xf numFmtId="164" fontId="17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4" fillId="0" borderId="0" xfId="0" applyFont="1"/>
    <xf numFmtId="0" fontId="12" fillId="0" borderId="2" xfId="0" applyFont="1" applyBorder="1"/>
    <xf numFmtId="0" fontId="25" fillId="0" borderId="5" xfId="0" applyFont="1" applyBorder="1"/>
    <xf numFmtId="164" fontId="0" fillId="0" borderId="1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25" fillId="0" borderId="0" xfId="0" applyFont="1"/>
    <xf numFmtId="0" fontId="26" fillId="7" borderId="0" xfId="0" applyFont="1" applyFill="1"/>
    <xf numFmtId="164" fontId="0" fillId="7" borderId="3" xfId="0" applyNumberFormat="1" applyFill="1" applyBorder="1" applyAlignment="1">
      <alignment horizontal="center"/>
    </xf>
    <xf numFmtId="0" fontId="27" fillId="7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Sheet1!$E$45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Sheet1!$B$46:$B$47</c:f>
              <c:strCache>
                <c:ptCount val="2"/>
                <c:pt idx="0">
                  <c:v>PPA-CF</c:v>
                </c:pt>
                <c:pt idx="1">
                  <c:v>PEEK</c:v>
                </c:pt>
              </c:strCache>
            </c:strRef>
          </c:cat>
          <c:val>
            <c:numRef>
              <c:f>Sheet1!$E$46:$E$47</c:f>
              <c:numCache>
                <c:formatCode>0.0</c:formatCode>
                <c:ptCount val="2"/>
                <c:pt idx="0">
                  <c:v>196.65</c:v>
                </c:pt>
                <c:pt idx="1">
                  <c:v>130.25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Notifications</a:t>
            </a:r>
            <a:r>
              <a:rPr lang="hu-HU" baseline="0"/>
              <a:t> ON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998-4F6E-908D-34E1C105075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998-4F6E-908D-34E1C10507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Sheet2!$C$8:$C$9</c:f>
              <c:strCache>
                <c:ptCount val="2"/>
                <c:pt idx="0">
                  <c:v>Notifications ON</c:v>
                </c:pt>
                <c:pt idx="1">
                  <c:v>Others</c:v>
                </c:pt>
              </c:strCache>
            </c:strRef>
          </c:cat>
          <c:val>
            <c:numRef>
              <c:f>Sheet2!$D$8:$D$9</c:f>
              <c:numCache>
                <c:formatCode>General</c:formatCode>
                <c:ptCount val="2"/>
                <c:pt idx="0">
                  <c:v>4000</c:v>
                </c:pt>
                <c:pt idx="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8-451A-B7C8-538BEB5E38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Sheet1!$E$58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Sheet1!$B$59:$B$60</c:f>
              <c:strCache>
                <c:ptCount val="2"/>
                <c:pt idx="0">
                  <c:v>PPA-CF</c:v>
                </c:pt>
                <c:pt idx="1">
                  <c:v>PEEK</c:v>
                </c:pt>
              </c:strCache>
            </c:strRef>
          </c:cat>
          <c:val>
            <c:numRef>
              <c:f>Sheet1!$E$59:$E$60</c:f>
              <c:numCache>
                <c:formatCode>0.0</c:formatCode>
                <c:ptCount val="2"/>
                <c:pt idx="0">
                  <c:v>39.549999999999997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Sheet1!$C$97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Sheet1!$B$98:$B$99</c:f>
              <c:strCache>
                <c:ptCount val="2"/>
                <c:pt idx="0">
                  <c:v>PPA-CF</c:v>
                </c:pt>
                <c:pt idx="1">
                  <c:v>PEEK</c:v>
                </c:pt>
              </c:strCache>
            </c:strRef>
          </c:cat>
          <c:val>
            <c:numRef>
              <c:f>Sheet1!$C$98:$C$99</c:f>
              <c:numCache>
                <c:formatCode>0.00</c:formatCode>
                <c:ptCount val="2"/>
                <c:pt idx="0">
                  <c:v>0.12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Sheet1!$D$97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Sheet1!$B$98:$B$99</c:f>
              <c:strCache>
                <c:ptCount val="2"/>
                <c:pt idx="0">
                  <c:v>PPA-CF</c:v>
                </c:pt>
                <c:pt idx="1">
                  <c:v>PEEK</c:v>
                </c:pt>
              </c:strCache>
            </c:strRef>
          </c:cat>
          <c:val>
            <c:numRef>
              <c:f>Sheet1!$D$98:$D$99</c:f>
              <c:numCache>
                <c:formatCode>0.00</c:formatCode>
                <c:ptCount val="2"/>
                <c:pt idx="0">
                  <c:v>0.25</c:v>
                </c:pt>
                <c:pt idx="1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Sheet1!$E$97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Sheet1!$B$98:$B$99</c:f>
              <c:strCache>
                <c:ptCount val="2"/>
                <c:pt idx="0">
                  <c:v>PPA-CF</c:v>
                </c:pt>
                <c:pt idx="1">
                  <c:v>PEEK</c:v>
                </c:pt>
              </c:strCache>
            </c:strRef>
          </c:cat>
          <c:val>
            <c:numRef>
              <c:f>Sheet1!$E$98:$E$99</c:f>
              <c:numCache>
                <c:formatCode>0.00</c:formatCode>
                <c:ptCount val="2"/>
                <c:pt idx="0">
                  <c:v>0.46</c:v>
                </c:pt>
                <c:pt idx="1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Sheet1!$F$97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Sheet1!$B$98:$B$99</c:f>
              <c:strCache>
                <c:ptCount val="2"/>
                <c:pt idx="0">
                  <c:v>PPA-CF</c:v>
                </c:pt>
                <c:pt idx="1">
                  <c:v>PEEK</c:v>
                </c:pt>
              </c:strCache>
            </c:strRef>
          </c:cat>
          <c:val>
            <c:numRef>
              <c:f>Sheet1!$F$98:$F$99</c:f>
              <c:numCache>
                <c:formatCode>0.00</c:formatCode>
                <c:ptCount val="2"/>
                <c:pt idx="0">
                  <c:v>0.89</c:v>
                </c:pt>
                <c:pt idx="1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Sheet1!$E$172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Sheet1!$B$173:$B$174</c:f>
              <c:strCache>
                <c:ptCount val="2"/>
                <c:pt idx="0">
                  <c:v>PPA-CF</c:v>
                </c:pt>
                <c:pt idx="1">
                  <c:v>PEEK</c:v>
                </c:pt>
              </c:strCache>
            </c:strRef>
          </c:cat>
          <c:val>
            <c:numRef>
              <c:f>Sheet1!$E$173:$E$174</c:f>
              <c:numCache>
                <c:formatCode>0.0</c:formatCode>
                <c:ptCount val="2"/>
                <c:pt idx="0">
                  <c:v>5.6714062500000004</c:v>
                </c:pt>
                <c:pt idx="1">
                  <c:v>38.3203125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Sheet1!$B$129</c:f>
              <c:strCache>
                <c:ptCount val="1"/>
                <c:pt idx="0">
                  <c:v>PPA-CF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rgbClr val="FF0000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Sheet1!$C$128:$N$128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Sheet1!$C$129:$N$129</c:f>
              <c:numCache>
                <c:formatCode>0.00</c:formatCode>
                <c:ptCount val="12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0.46</c:v>
                </c:pt>
                <c:pt idx="7">
                  <c:v>0.46</c:v>
                </c:pt>
                <c:pt idx="8">
                  <c:v>0.46</c:v>
                </c:pt>
                <c:pt idx="9">
                  <c:v>0.89</c:v>
                </c:pt>
                <c:pt idx="10">
                  <c:v>0.89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Sheet1!$B$130</c:f>
              <c:strCache>
                <c:ptCount val="1"/>
                <c:pt idx="0">
                  <c:v>PEEK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5">
                  <a:lumMod val="60000"/>
                  <a:lumOff val="40000"/>
                </a:schemeClr>
              </a:solidFill>
              <a:ln w="38100"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Sheet1!$C$128:$N$128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Sheet1!$C$130:$N$130</c:f>
              <c:numCache>
                <c:formatCode>0.00</c:formatCode>
                <c:ptCount val="12"/>
                <c:pt idx="0">
                  <c:v>0.28000000000000003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0.56999999999999995</c:v>
                </c:pt>
                <c:pt idx="4">
                  <c:v>0.56999999999999995</c:v>
                </c:pt>
                <c:pt idx="5">
                  <c:v>0.56999999999999995</c:v>
                </c:pt>
                <c:pt idx="6">
                  <c:v>1.08</c:v>
                </c:pt>
                <c:pt idx="7">
                  <c:v>1.0900000000000001</c:v>
                </c:pt>
                <c:pt idx="8">
                  <c:v>1.0900000000000001</c:v>
                </c:pt>
                <c:pt idx="9">
                  <c:v>2.12</c:v>
                </c:pt>
                <c:pt idx="10">
                  <c:v>2.15</c:v>
                </c:pt>
                <c:pt idx="11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PPA-CF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Sheet1!$C$15:$G$15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9.9999999999997868E-3</c:v>
                </c:pt>
                <c:pt idx="1">
                  <c:v>0</c:v>
                </c:pt>
                <c:pt idx="2">
                  <c:v>1.9999999999999574E-2</c:v>
                </c:pt>
                <c:pt idx="3">
                  <c:v>0</c:v>
                </c:pt>
                <c:pt idx="4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Sheet1!$B$17</c:f>
              <c:strCache>
                <c:ptCount val="1"/>
                <c:pt idx="0">
                  <c:v>PEEK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Sheet1!$C$15:$G$15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Sheet1!$C$17:$G$17</c:f>
              <c:numCache>
                <c:formatCode>0.00</c:formatCode>
                <c:ptCount val="5"/>
                <c:pt idx="0">
                  <c:v>0.18000000000000149</c:v>
                </c:pt>
                <c:pt idx="1">
                  <c:v>-1.9999999999999574E-2</c:v>
                </c:pt>
                <c:pt idx="2">
                  <c:v>9.9999999999980105E-3</c:v>
                </c:pt>
                <c:pt idx="3">
                  <c:v>1.0000000000001563E-2</c:v>
                </c:pt>
                <c:pt idx="4">
                  <c:v>-1.0000000000001563E-2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PPA-CF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Sheet1!$D$9:$I$9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12.56</c:v>
                </c:pt>
                <c:pt idx="1">
                  <c:v>12.57</c:v>
                </c:pt>
                <c:pt idx="2">
                  <c:v>12.57</c:v>
                </c:pt>
                <c:pt idx="3">
                  <c:v>12.59</c:v>
                </c:pt>
                <c:pt idx="4">
                  <c:v>12.59</c:v>
                </c:pt>
                <c:pt idx="5">
                  <c:v>12.6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Sheet1!$B$11</c:f>
              <c:strCache>
                <c:ptCount val="1"/>
                <c:pt idx="0">
                  <c:v>PEEK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Sheet1!$D$9:$I$9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Sheet1!$D$11:$I$11</c:f>
              <c:numCache>
                <c:formatCode>0.00</c:formatCode>
                <c:ptCount val="6"/>
                <c:pt idx="0">
                  <c:v>15.85</c:v>
                </c:pt>
                <c:pt idx="1">
                  <c:v>16.03</c:v>
                </c:pt>
                <c:pt idx="2">
                  <c:v>16.010000000000002</c:v>
                </c:pt>
                <c:pt idx="3">
                  <c:v>16.02</c:v>
                </c:pt>
                <c:pt idx="4">
                  <c:v>16.03</c:v>
                </c:pt>
                <c:pt idx="5">
                  <c:v>16.02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Hook test, </a:t>
            </a:r>
            <a:r>
              <a:rPr lang="en-US"/>
              <a:t>break </a:t>
            </a:r>
            <a:r>
              <a:rPr lang="hu-HU"/>
              <a:t>load </a:t>
            </a:r>
            <a:r>
              <a:rPr lang="en-US"/>
              <a:t>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Sheet1!$C$77</c:f>
              <c:strCache>
                <c:ptCount val="1"/>
                <c:pt idx="0">
                  <c:v>break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Sheet1!$B$78:$B$79</c:f>
              <c:strCache>
                <c:ptCount val="2"/>
                <c:pt idx="0">
                  <c:v>PPA-CF</c:v>
                </c:pt>
                <c:pt idx="1">
                  <c:v>PEEK</c:v>
                </c:pt>
              </c:strCache>
            </c:strRef>
          </c:cat>
          <c:val>
            <c:numRef>
              <c:f>Sheet1!$C$78:$C$79</c:f>
              <c:numCache>
                <c:formatCode>0.0</c:formatCode>
                <c:ptCount val="2"/>
                <c:pt idx="0">
                  <c:v>64.8</c:v>
                </c:pt>
                <c:pt idx="1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7-4B05-B1DE-B0B7E2D02B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89428128"/>
        <c:axId val="2089427168"/>
      </c:barChart>
      <c:catAx>
        <c:axId val="208942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89427168"/>
        <c:crosses val="autoZero"/>
        <c:auto val="1"/>
        <c:lblAlgn val="ctr"/>
        <c:lblOffset val="100"/>
        <c:noMultiLvlLbl val="0"/>
      </c:catAx>
      <c:valAx>
        <c:axId val="208942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8942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MyTechFun 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66-4952-8087-A34AE445B8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75-44EC-88DC-93D256D45621}"/>
              </c:ext>
            </c:extLst>
          </c:dPt>
          <c:dLbls>
            <c:dLbl>
              <c:idx val="1"/>
              <c:layout>
                <c:manualLayout>
                  <c:x val="7.907997427473884E-2"/>
                  <c:y val="0.1710568400801449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75-44EC-88DC-93D256D45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Sheet2!$C$4:$C$5</c:f>
              <c:strCache>
                <c:ptCount val="2"/>
                <c:pt idx="0">
                  <c:v>Subscribers</c:v>
                </c:pt>
                <c:pt idx="1">
                  <c:v>Views</c:v>
                </c:pt>
              </c:strCache>
            </c:strRef>
          </c:cat>
          <c:val>
            <c:numRef>
              <c:f>Sheet2!$D$4:$D$5</c:f>
              <c:numCache>
                <c:formatCode>General</c:formatCode>
                <c:ptCount val="2"/>
                <c:pt idx="0">
                  <c:v>60100</c:v>
                </c:pt>
                <c:pt idx="1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5-44EC-88DC-93D256D45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pn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12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chart" Target="../charts/chart7.xml"/><Relationship Id="rId5" Type="http://schemas.openxmlformats.org/officeDocument/2006/relationships/chart" Target="../charts/chart5.xml"/><Relationship Id="rId10" Type="http://schemas.openxmlformats.org/officeDocument/2006/relationships/chart" Target="../charts/chart6.xml"/><Relationship Id="rId4" Type="http://schemas.openxmlformats.org/officeDocument/2006/relationships/chart" Target="../charts/chart4.xml"/><Relationship Id="rId9" Type="http://schemas.openxmlformats.org/officeDocument/2006/relationships/image" Target="../media/image4.png"/><Relationship Id="rId14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43</xdr:row>
      <xdr:rowOff>56145</xdr:rowOff>
    </xdr:from>
    <xdr:to>
      <xdr:col>12</xdr:col>
      <xdr:colOff>496956</xdr:colOff>
      <xdr:row>72</xdr:row>
      <xdr:rowOff>49867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16565</xdr:colOff>
      <xdr:row>43</xdr:row>
      <xdr:rowOff>50735</xdr:rowOff>
    </xdr:from>
    <xdr:to>
      <xdr:col>17</xdr:col>
      <xdr:colOff>993913</xdr:colOff>
      <xdr:row>72</xdr:row>
      <xdr:rowOff>50735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3735</xdr:colOff>
      <xdr:row>94</xdr:row>
      <xdr:rowOff>84742</xdr:rowOff>
    </xdr:from>
    <xdr:to>
      <xdr:col>15</xdr:col>
      <xdr:colOff>7937</xdr:colOff>
      <xdr:row>122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2494</xdr:colOff>
      <xdr:row>170</xdr:row>
      <xdr:rowOff>171110</xdr:rowOff>
    </xdr:from>
    <xdr:to>
      <xdr:col>14</xdr:col>
      <xdr:colOff>152400</xdr:colOff>
      <xdr:row>195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51592</xdr:colOff>
      <xdr:row>133</xdr:row>
      <xdr:rowOff>0</xdr:rowOff>
    </xdr:from>
    <xdr:to>
      <xdr:col>14</xdr:col>
      <xdr:colOff>515937</xdr:colOff>
      <xdr:row>162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106</xdr:row>
      <xdr:rowOff>0</xdr:rowOff>
    </xdr:from>
    <xdr:to>
      <xdr:col>4</xdr:col>
      <xdr:colOff>799823</xdr:colOff>
      <xdr:row>114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177</xdr:row>
      <xdr:rowOff>111123</xdr:rowOff>
    </xdr:from>
    <xdr:to>
      <xdr:col>3</xdr:col>
      <xdr:colOff>349802</xdr:colOff>
      <xdr:row>190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oneCellAnchor>
    <xdr:from>
      <xdr:col>1</xdr:col>
      <xdr:colOff>790258</xdr:colOff>
      <xdr:row>146</xdr:row>
      <xdr:rowOff>86285</xdr:rowOff>
    </xdr:from>
    <xdr:ext cx="906421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1009333" y="28118360"/>
          <a:ext cx="906421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  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9</xdr:col>
      <xdr:colOff>937293</xdr:colOff>
      <xdr:row>47</xdr:row>
      <xdr:rowOff>48315</xdr:rowOff>
    </xdr:from>
    <xdr:to>
      <xdr:col>12</xdr:col>
      <xdr:colOff>335101</xdr:colOff>
      <xdr:row>53</xdr:row>
      <xdr:rowOff>35796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1967" y="8902424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16</xdr:col>
      <xdr:colOff>223214</xdr:colOff>
      <xdr:row>46</xdr:row>
      <xdr:rowOff>174158</xdr:rowOff>
    </xdr:from>
    <xdr:to>
      <xdr:col>17</xdr:col>
      <xdr:colOff>509329</xdr:colOff>
      <xdr:row>55</xdr:row>
      <xdr:rowOff>103533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1279" y="7495984"/>
          <a:ext cx="1056398" cy="1652158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18</xdr:row>
      <xdr:rowOff>52387</xdr:rowOff>
    </xdr:from>
    <xdr:to>
      <xdr:col>8</xdr:col>
      <xdr:colOff>723900</xdr:colOff>
      <xdr:row>35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638175</xdr:colOff>
      <xdr:row>5</xdr:row>
      <xdr:rowOff>90486</xdr:rowOff>
    </xdr:from>
    <xdr:to>
      <xdr:col>18</xdr:col>
      <xdr:colOff>49695</xdr:colOff>
      <xdr:row>27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7</xdr:col>
      <xdr:colOff>339587</xdr:colOff>
      <xdr:row>21</xdr:row>
      <xdr:rowOff>3924</xdr:rowOff>
    </xdr:from>
    <xdr:to>
      <xdr:col>8</xdr:col>
      <xdr:colOff>516069</xdr:colOff>
      <xdr:row>29</xdr:row>
      <xdr:rowOff>98156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4913" y="3880185"/>
          <a:ext cx="1178678" cy="1618232"/>
        </a:xfrm>
        <a:prstGeom prst="rect">
          <a:avLst/>
        </a:prstGeom>
      </xdr:spPr>
    </xdr:pic>
    <xdr:clientData/>
  </xdr:twoCellAnchor>
  <xdr:twoCellAnchor editAs="oneCell">
    <xdr:from>
      <xdr:col>16</xdr:col>
      <xdr:colOff>619921</xdr:colOff>
      <xdr:row>11</xdr:row>
      <xdr:rowOff>171582</xdr:rowOff>
    </xdr:from>
    <xdr:to>
      <xdr:col>18</xdr:col>
      <xdr:colOff>4548</xdr:colOff>
      <xdr:row>20</xdr:row>
      <xdr:rowOff>39583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7986" y="2117995"/>
          <a:ext cx="1173671" cy="1607349"/>
        </a:xfrm>
        <a:prstGeom prst="rect">
          <a:avLst/>
        </a:prstGeom>
      </xdr:spPr>
    </xdr:pic>
    <xdr:clientData/>
  </xdr:twoCellAnchor>
  <xdr:twoCellAnchor>
    <xdr:from>
      <xdr:col>7</xdr:col>
      <xdr:colOff>8282</xdr:colOff>
      <xdr:row>72</xdr:row>
      <xdr:rowOff>94420</xdr:rowOff>
    </xdr:from>
    <xdr:to>
      <xdr:col>12</xdr:col>
      <xdr:colOff>513521</xdr:colOff>
      <xdr:row>93</xdr:row>
      <xdr:rowOff>140804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79A2C7-AC32-4E62-0762-CE2D8F9B4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2</xdr:row>
      <xdr:rowOff>66675</xdr:rowOff>
    </xdr:from>
    <xdr:to>
      <xdr:col>15</xdr:col>
      <xdr:colOff>104775</xdr:colOff>
      <xdr:row>28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BD7F1B-B14C-655C-65C0-4A537083A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9524</xdr:colOff>
      <xdr:row>2</xdr:row>
      <xdr:rowOff>57151</xdr:rowOff>
    </xdr:from>
    <xdr:to>
      <xdr:col>25</xdr:col>
      <xdr:colOff>266699</xdr:colOff>
      <xdr:row>28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C9C23D-D3DB-A13A-0D5A-08B350A6C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01"/>
  <sheetViews>
    <sheetView tabSelected="1" zoomScale="115" zoomScaleNormal="115" workbookViewId="0">
      <selection activeCell="B4" sqref="B4"/>
    </sheetView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17</v>
      </c>
      <c r="O1" s="75"/>
    </row>
    <row r="2" spans="1:18" x14ac:dyDescent="0.25">
      <c r="A2" s="3"/>
      <c r="B2" s="3" t="s">
        <v>57</v>
      </c>
      <c r="M2" s="132" t="s">
        <v>45</v>
      </c>
      <c r="N2" s="88" t="s">
        <v>48</v>
      </c>
      <c r="O2" s="71" t="s">
        <v>50</v>
      </c>
    </row>
    <row r="3" spans="1:18" ht="15.75" thickBot="1" x14ac:dyDescent="0.3">
      <c r="A3" s="3"/>
      <c r="B3" t="s">
        <v>58</v>
      </c>
      <c r="M3" s="133" t="s">
        <v>46</v>
      </c>
      <c r="N3" s="89" t="s">
        <v>49</v>
      </c>
      <c r="O3" s="71" t="s">
        <v>47</v>
      </c>
      <c r="R3" s="74"/>
    </row>
    <row r="4" spans="1:18" x14ac:dyDescent="0.25">
      <c r="A4" s="3"/>
      <c r="B4" s="18" t="s">
        <v>56</v>
      </c>
      <c r="M4" s="136"/>
      <c r="O4" s="71"/>
      <c r="R4" s="74"/>
    </row>
    <row r="5" spans="1:18" x14ac:dyDescent="0.25">
      <c r="A5" s="3"/>
      <c r="B5" s="73" t="s">
        <v>38</v>
      </c>
      <c r="D5" s="72" t="s">
        <v>39</v>
      </c>
      <c r="O5" s="71"/>
      <c r="R5" s="74"/>
    </row>
    <row r="6" spans="1:18" x14ac:dyDescent="0.25">
      <c r="A6" s="3"/>
      <c r="B6" s="3"/>
      <c r="M6" s="96"/>
      <c r="O6" s="71"/>
      <c r="R6" s="74"/>
    </row>
    <row r="7" spans="1:18" x14ac:dyDescent="0.25">
      <c r="A7" s="3"/>
      <c r="B7" s="7" t="s">
        <v>13</v>
      </c>
      <c r="K7" s="11"/>
      <c r="L7" s="11"/>
    </row>
    <row r="8" spans="1:18" ht="15.75" thickBot="1" x14ac:dyDescent="0.3">
      <c r="A8" s="3"/>
      <c r="B8" t="s">
        <v>12</v>
      </c>
    </row>
    <row r="9" spans="1:18" ht="15.75" thickBot="1" x14ac:dyDescent="0.3">
      <c r="A9" s="3"/>
      <c r="B9" s="23"/>
      <c r="C9" s="114" t="s">
        <v>11</v>
      </c>
      <c r="D9" s="118">
        <v>0</v>
      </c>
      <c r="E9" s="119">
        <v>1</v>
      </c>
      <c r="F9" s="119">
        <v>2</v>
      </c>
      <c r="G9" s="119">
        <v>3</v>
      </c>
      <c r="H9" s="119">
        <v>4</v>
      </c>
      <c r="I9" s="120">
        <v>5</v>
      </c>
      <c r="J9" s="38"/>
    </row>
    <row r="10" spans="1:18" x14ac:dyDescent="0.25">
      <c r="A10" s="3"/>
      <c r="B10" s="132" t="s">
        <v>45</v>
      </c>
      <c r="C10" s="101">
        <v>12</v>
      </c>
      <c r="D10" s="115">
        <v>12.56</v>
      </c>
      <c r="E10" s="116">
        <v>12.57</v>
      </c>
      <c r="F10" s="116">
        <v>12.57</v>
      </c>
      <c r="G10" s="116">
        <v>12.59</v>
      </c>
      <c r="H10" s="116">
        <v>12.59</v>
      </c>
      <c r="I10" s="117">
        <v>12.6</v>
      </c>
      <c r="J10" s="38"/>
    </row>
    <row r="11" spans="1:18" ht="15.75" thickBot="1" x14ac:dyDescent="0.3">
      <c r="A11" s="3"/>
      <c r="B11" s="133" t="s">
        <v>46</v>
      </c>
      <c r="C11" s="102">
        <v>12</v>
      </c>
      <c r="D11" s="103">
        <v>15.85</v>
      </c>
      <c r="E11" s="87">
        <v>16.03</v>
      </c>
      <c r="F11" s="104">
        <v>16.010000000000002</v>
      </c>
      <c r="G11" s="87">
        <v>16.02</v>
      </c>
      <c r="H11" s="87">
        <v>16.03</v>
      </c>
      <c r="I11" s="95">
        <v>16.02</v>
      </c>
      <c r="J11" s="38"/>
    </row>
    <row r="12" spans="1:18" x14ac:dyDescent="0.25">
      <c r="A12" s="3"/>
      <c r="B12" s="131"/>
      <c r="C12" s="106"/>
      <c r="D12" s="107"/>
      <c r="E12" s="107"/>
      <c r="F12" s="108"/>
      <c r="G12" s="107"/>
      <c r="H12" s="107"/>
      <c r="I12" s="108"/>
      <c r="J12" s="38"/>
    </row>
    <row r="13" spans="1:18" x14ac:dyDescent="0.25">
      <c r="B13" s="96"/>
      <c r="C13" s="106"/>
      <c r="D13" s="107"/>
      <c r="E13" s="107"/>
      <c r="F13" s="108"/>
      <c r="G13" s="107"/>
      <c r="H13" s="107"/>
      <c r="I13" s="108"/>
      <c r="J13" s="39"/>
    </row>
    <row r="14" spans="1:18" ht="15.75" thickBot="1" x14ac:dyDescent="0.3">
      <c r="B14" t="s">
        <v>40</v>
      </c>
    </row>
    <row r="15" spans="1:18" ht="15.75" thickBot="1" x14ac:dyDescent="0.3">
      <c r="B15" s="2"/>
      <c r="C15" s="82">
        <v>1</v>
      </c>
      <c r="D15" s="109">
        <v>2</v>
      </c>
      <c r="E15" s="76">
        <v>3</v>
      </c>
      <c r="F15" s="76">
        <v>4</v>
      </c>
      <c r="G15" s="77">
        <v>5</v>
      </c>
      <c r="H15" s="38"/>
      <c r="I15" s="38"/>
      <c r="K15" s="8"/>
      <c r="L15" s="8"/>
    </row>
    <row r="16" spans="1:18" x14ac:dyDescent="0.25">
      <c r="B16" s="132" t="s">
        <v>45</v>
      </c>
      <c r="C16" s="110">
        <f>+E10-D10</f>
        <v>9.9999999999997868E-3</v>
      </c>
      <c r="D16" s="111">
        <f t="shared" ref="D16:G16" si="0">+F10-E10</f>
        <v>0</v>
      </c>
      <c r="E16" s="111">
        <f t="shared" si="0"/>
        <v>1.9999999999999574E-2</v>
      </c>
      <c r="F16" s="111">
        <f t="shared" si="0"/>
        <v>0</v>
      </c>
      <c r="G16" s="112">
        <f t="shared" si="0"/>
        <v>9.9999999999997868E-3</v>
      </c>
      <c r="H16" s="107"/>
      <c r="I16" s="107"/>
    </row>
    <row r="17" spans="2:9" ht="15.75" thickBot="1" x14ac:dyDescent="0.3">
      <c r="B17" s="133" t="s">
        <v>46</v>
      </c>
      <c r="C17" s="113">
        <f>+E11-D11</f>
        <v>0.18000000000000149</v>
      </c>
      <c r="D17" s="104">
        <f t="shared" ref="D17:G17" si="1">+F11-E11</f>
        <v>-1.9999999999999574E-2</v>
      </c>
      <c r="E17" s="104">
        <f t="shared" si="1"/>
        <v>9.9999999999980105E-3</v>
      </c>
      <c r="F17" s="104">
        <f t="shared" si="1"/>
        <v>1.0000000000001563E-2</v>
      </c>
      <c r="G17" s="95">
        <f t="shared" si="1"/>
        <v>-1.0000000000001563E-2</v>
      </c>
      <c r="H17" s="107"/>
      <c r="I17" s="108"/>
    </row>
    <row r="18" spans="2:9" x14ac:dyDescent="0.25">
      <c r="B18" s="93"/>
      <c r="C18" s="8"/>
      <c r="D18" s="8"/>
      <c r="E18" s="8"/>
      <c r="F18" s="8"/>
      <c r="G18" s="8"/>
      <c r="H18" s="8"/>
    </row>
    <row r="19" spans="2:9" x14ac:dyDescent="0.25">
      <c r="B19" s="94"/>
      <c r="C19" s="8"/>
      <c r="D19" s="8"/>
      <c r="E19" s="8"/>
      <c r="F19" s="8"/>
      <c r="G19" s="8"/>
    </row>
    <row r="20" spans="2:9" x14ac:dyDescent="0.25">
      <c r="B20" s="36"/>
      <c r="C20" s="8"/>
      <c r="D20" s="8"/>
      <c r="E20" s="8"/>
      <c r="F20" s="8"/>
      <c r="G20" s="8"/>
    </row>
    <row r="32" spans="2:9" x14ac:dyDescent="0.25">
      <c r="B32" s="3"/>
    </row>
    <row r="33" spans="1:19" x14ac:dyDescent="0.25">
      <c r="B33" s="3"/>
    </row>
    <row r="34" spans="1:19" x14ac:dyDescent="0.25">
      <c r="B34" s="3"/>
    </row>
    <row r="44" spans="1:19" ht="15.75" thickBot="1" x14ac:dyDescent="0.3">
      <c r="B44" t="s">
        <v>0</v>
      </c>
      <c r="S44" s="13"/>
    </row>
    <row r="45" spans="1:19" ht="15.75" thickBot="1" x14ac:dyDescent="0.3">
      <c r="B45" s="90"/>
      <c r="C45" s="5" t="s">
        <v>1</v>
      </c>
      <c r="D45" s="40" t="s">
        <v>2</v>
      </c>
      <c r="E45" s="46" t="s">
        <v>15</v>
      </c>
      <c r="F45" s="9" t="s">
        <v>16</v>
      </c>
      <c r="R45" s="3"/>
      <c r="S45" s="13"/>
    </row>
    <row r="46" spans="1:19" x14ac:dyDescent="0.25">
      <c r="B46" s="132" t="s">
        <v>45</v>
      </c>
      <c r="C46" s="138">
        <v>205.5</v>
      </c>
      <c r="D46" s="85">
        <v>187.8</v>
      </c>
      <c r="E46" s="91">
        <f>AVERAGE(C46:D46)</f>
        <v>196.65</v>
      </c>
      <c r="F46" s="10">
        <f>+E46*9.81/(1000000*0.004*0.004)</f>
        <v>120.57103125</v>
      </c>
      <c r="R46" s="14"/>
      <c r="S46" s="15"/>
    </row>
    <row r="47" spans="1:19" ht="15.75" thickBot="1" x14ac:dyDescent="0.3">
      <c r="B47" s="133" t="s">
        <v>46</v>
      </c>
      <c r="C47" s="86">
        <v>130.69999999999999</v>
      </c>
      <c r="D47" s="86">
        <v>129.80000000000001</v>
      </c>
      <c r="E47" s="92">
        <f t="shared" ref="E47" si="2">AVERAGE(C47:D47)</f>
        <v>130.25</v>
      </c>
      <c r="F47" s="10">
        <f t="shared" ref="F47" si="3">+E47*9.81/(1000000*0.004*0.004)</f>
        <v>79.859531250000003</v>
      </c>
      <c r="G47" s="41"/>
      <c r="R47" s="3"/>
      <c r="S47" s="15"/>
    </row>
    <row r="48" spans="1:19" x14ac:dyDescent="0.25">
      <c r="A48" s="45"/>
      <c r="B48" t="s">
        <v>9</v>
      </c>
      <c r="C48" s="100"/>
      <c r="D48" s="100"/>
      <c r="E48" s="15"/>
      <c r="F48" s="10"/>
      <c r="R48" s="3"/>
      <c r="S48" s="15"/>
    </row>
    <row r="49" spans="1:13" x14ac:dyDescent="0.25">
      <c r="B49" s="137" t="s">
        <v>54</v>
      </c>
      <c r="C49" s="100"/>
      <c r="D49" s="100"/>
      <c r="E49" s="15"/>
      <c r="F49" s="10"/>
    </row>
    <row r="50" spans="1:13" x14ac:dyDescent="0.25">
      <c r="B50" s="139" t="s">
        <v>55</v>
      </c>
      <c r="C50" s="139"/>
      <c r="D50" s="139"/>
      <c r="E50" s="139"/>
      <c r="F50" s="10"/>
    </row>
    <row r="51" spans="1:13" x14ac:dyDescent="0.25">
      <c r="B51" s="139" t="s">
        <v>53</v>
      </c>
      <c r="C51" s="139"/>
      <c r="D51" s="139"/>
      <c r="E51" s="139"/>
    </row>
    <row r="54" spans="1:13" x14ac:dyDescent="0.25">
      <c r="B54" s="4"/>
      <c r="M54" s="18"/>
    </row>
    <row r="55" spans="1:13" x14ac:dyDescent="0.25">
      <c r="B55" s="4"/>
      <c r="M55" s="18"/>
    </row>
    <row r="56" spans="1:13" x14ac:dyDescent="0.25">
      <c r="B56" s="4"/>
      <c r="M56" s="18"/>
    </row>
    <row r="57" spans="1:13" ht="15.75" thickBot="1" x14ac:dyDescent="0.3">
      <c r="B57" t="s">
        <v>4</v>
      </c>
      <c r="M57" s="18"/>
    </row>
    <row r="58" spans="1:13" ht="15.75" thickBot="1" x14ac:dyDescent="0.3">
      <c r="B58" s="2"/>
      <c r="C58" s="5" t="s">
        <v>1</v>
      </c>
      <c r="D58" s="40" t="s">
        <v>2</v>
      </c>
      <c r="E58" s="46" t="s">
        <v>3</v>
      </c>
      <c r="F58" s="9" t="s">
        <v>16</v>
      </c>
      <c r="M58" s="18"/>
    </row>
    <row r="59" spans="1:13" x14ac:dyDescent="0.25">
      <c r="B59" s="132" t="s">
        <v>45</v>
      </c>
      <c r="C59" s="84">
        <v>39.9</v>
      </c>
      <c r="D59" s="85">
        <v>39.200000000000003</v>
      </c>
      <c r="E59" s="91">
        <f>AVERAGE(C59:D59)</f>
        <v>39.549999999999997</v>
      </c>
      <c r="F59" s="10">
        <f>+E59*9.81/(1000000*0.004*0.004)</f>
        <v>24.24909375</v>
      </c>
      <c r="G59" s="41"/>
      <c r="M59" s="18"/>
    </row>
    <row r="60" spans="1:13" ht="15.75" thickBot="1" x14ac:dyDescent="0.3">
      <c r="B60" s="133" t="s">
        <v>46</v>
      </c>
      <c r="C60" s="83">
        <v>9.4</v>
      </c>
      <c r="D60" s="86">
        <v>10.6</v>
      </c>
      <c r="E60" s="92">
        <f>AVERAGE(C60:D60)</f>
        <v>10</v>
      </c>
      <c r="F60" s="10">
        <f>+E60*9.81/(1000000*0.004*0.004)</f>
        <v>6.1312500000000005</v>
      </c>
      <c r="M60" s="18"/>
    </row>
    <row r="61" spans="1:13" x14ac:dyDescent="0.25">
      <c r="A61" s="45"/>
      <c r="B61" t="s">
        <v>10</v>
      </c>
      <c r="C61" s="129"/>
      <c r="D61" s="129"/>
      <c r="E61" s="130"/>
      <c r="F61" s="10"/>
      <c r="M61" s="18"/>
    </row>
    <row r="62" spans="1:13" x14ac:dyDescent="0.25">
      <c r="C62" s="100"/>
      <c r="D62" s="100"/>
      <c r="E62" s="15"/>
      <c r="F62" s="10"/>
      <c r="M62" s="18"/>
    </row>
    <row r="63" spans="1:13" x14ac:dyDescent="0.25">
      <c r="M63" s="18"/>
    </row>
    <row r="64" spans="1:13" x14ac:dyDescent="0.25">
      <c r="B64" s="71"/>
      <c r="C64" s="72"/>
      <c r="D64" s="72"/>
      <c r="E64" s="72"/>
      <c r="F64" s="72"/>
      <c r="M64" s="18"/>
    </row>
    <row r="65" spans="2:13" x14ac:dyDescent="0.25">
      <c r="B65" s="72"/>
      <c r="C65" s="123"/>
      <c r="D65" s="123"/>
      <c r="E65" s="124"/>
      <c r="F65" s="121"/>
      <c r="M65" s="18"/>
    </row>
    <row r="66" spans="2:13" x14ac:dyDescent="0.25">
      <c r="B66" s="125"/>
      <c r="C66" s="126"/>
      <c r="D66" s="126"/>
      <c r="E66" s="127"/>
      <c r="F66" s="122"/>
      <c r="M66" s="18"/>
    </row>
    <row r="67" spans="2:13" x14ac:dyDescent="0.25">
      <c r="B67" s="128"/>
      <c r="C67" s="126"/>
      <c r="D67" s="126"/>
      <c r="E67" s="127"/>
      <c r="F67" s="122"/>
      <c r="M67" s="18"/>
    </row>
    <row r="68" spans="2:13" x14ac:dyDescent="0.25">
      <c r="B68" s="72"/>
      <c r="C68" s="126"/>
      <c r="D68" s="126"/>
      <c r="E68" s="127"/>
      <c r="F68" s="122"/>
      <c r="M68" s="18"/>
    </row>
    <row r="69" spans="2:13" x14ac:dyDescent="0.25">
      <c r="M69" s="18"/>
    </row>
    <row r="70" spans="2:13" x14ac:dyDescent="0.25">
      <c r="M70" s="18"/>
    </row>
    <row r="71" spans="2:13" x14ac:dyDescent="0.25">
      <c r="M71" s="18"/>
    </row>
    <row r="72" spans="2:13" x14ac:dyDescent="0.25">
      <c r="M72" s="18"/>
    </row>
    <row r="73" spans="2:13" x14ac:dyDescent="0.25">
      <c r="M73" s="18"/>
    </row>
    <row r="74" spans="2:13" x14ac:dyDescent="0.25">
      <c r="M74" s="18"/>
    </row>
    <row r="75" spans="2:13" x14ac:dyDescent="0.25">
      <c r="M75" s="18"/>
    </row>
    <row r="76" spans="2:13" ht="15.75" thickBot="1" x14ac:dyDescent="0.3">
      <c r="B76" t="s">
        <v>51</v>
      </c>
      <c r="M76" s="18"/>
    </row>
    <row r="77" spans="2:13" ht="15.75" thickBot="1" x14ac:dyDescent="0.3">
      <c r="B77" s="2"/>
      <c r="C77" s="70" t="s">
        <v>52</v>
      </c>
      <c r="M77" s="18"/>
    </row>
    <row r="78" spans="2:13" x14ac:dyDescent="0.25">
      <c r="B78" s="132" t="s">
        <v>45</v>
      </c>
      <c r="C78" s="134">
        <v>64.8</v>
      </c>
      <c r="M78" s="18"/>
    </row>
    <row r="79" spans="2:13" ht="15.75" thickBot="1" x14ac:dyDescent="0.3">
      <c r="B79" s="133" t="s">
        <v>46</v>
      </c>
      <c r="C79" s="135">
        <v>36.4</v>
      </c>
      <c r="M79" s="18"/>
    </row>
    <row r="80" spans="2:13" x14ac:dyDescent="0.25">
      <c r="C80" s="129"/>
      <c r="M80" s="18"/>
    </row>
    <row r="81" spans="2:13" x14ac:dyDescent="0.25">
      <c r="M81" s="18"/>
    </row>
    <row r="82" spans="2:13" x14ac:dyDescent="0.25">
      <c r="M82" s="18"/>
    </row>
    <row r="83" spans="2:13" x14ac:dyDescent="0.25">
      <c r="M83" s="18"/>
    </row>
    <row r="84" spans="2:13" x14ac:dyDescent="0.25">
      <c r="M84" s="18"/>
    </row>
    <row r="85" spans="2:13" x14ac:dyDescent="0.25">
      <c r="M85" s="18"/>
    </row>
    <row r="86" spans="2:13" x14ac:dyDescent="0.25">
      <c r="M86" s="18"/>
    </row>
    <row r="87" spans="2:13" x14ac:dyDescent="0.25">
      <c r="M87" s="18"/>
    </row>
    <row r="88" spans="2:13" x14ac:dyDescent="0.25">
      <c r="M88" s="18"/>
    </row>
    <row r="89" spans="2:13" x14ac:dyDescent="0.25">
      <c r="M89" s="18"/>
    </row>
    <row r="90" spans="2:13" x14ac:dyDescent="0.25">
      <c r="B90" s="3"/>
      <c r="M90" s="18"/>
    </row>
    <row r="91" spans="2:13" x14ac:dyDescent="0.25">
      <c r="B91" s="3"/>
      <c r="M91" s="18"/>
    </row>
    <row r="92" spans="2:13" x14ac:dyDescent="0.25">
      <c r="B92" s="3"/>
      <c r="M92" s="18"/>
    </row>
    <row r="93" spans="2:13" x14ac:dyDescent="0.25">
      <c r="B93" s="3"/>
      <c r="M93" s="18"/>
    </row>
    <row r="94" spans="2:13" x14ac:dyDescent="0.25">
      <c r="B94" s="4"/>
      <c r="M94" s="18"/>
    </row>
    <row r="95" spans="2:13" x14ac:dyDescent="0.25">
      <c r="B95" s="4"/>
      <c r="M95" s="18"/>
    </row>
    <row r="96" spans="2:13" ht="15.75" thickBot="1" x14ac:dyDescent="0.3">
      <c r="B96" t="s">
        <v>35</v>
      </c>
      <c r="M96" s="18"/>
    </row>
    <row r="97" spans="2:13" ht="15.75" thickBot="1" x14ac:dyDescent="0.3">
      <c r="B97" s="19"/>
      <c r="C97" s="20" t="s">
        <v>18</v>
      </c>
      <c r="D97" s="21" t="s">
        <v>19</v>
      </c>
      <c r="E97" s="21" t="s">
        <v>20</v>
      </c>
      <c r="F97" s="22" t="s">
        <v>21</v>
      </c>
      <c r="M97" s="18"/>
    </row>
    <row r="98" spans="2:13" x14ac:dyDescent="0.25">
      <c r="B98" s="132" t="s">
        <v>45</v>
      </c>
      <c r="C98" s="42">
        <f>+Sheet1!D129</f>
        <v>0.12</v>
      </c>
      <c r="D98" s="43">
        <f>+Sheet1!G129</f>
        <v>0.25</v>
      </c>
      <c r="E98" s="43">
        <f>+Sheet1!J129</f>
        <v>0.46</v>
      </c>
      <c r="F98" s="44">
        <f>+Sheet1!M129</f>
        <v>0.89</v>
      </c>
      <c r="M98" s="18"/>
    </row>
    <row r="99" spans="2:13" ht="15.75" thickBot="1" x14ac:dyDescent="0.3">
      <c r="B99" s="133" t="s">
        <v>46</v>
      </c>
      <c r="C99" s="47">
        <f>+Sheet1!D130</f>
        <v>0.28000000000000003</v>
      </c>
      <c r="D99" s="48">
        <f>+Sheet1!G130</f>
        <v>0.56999999999999995</v>
      </c>
      <c r="E99" s="48">
        <f>+Sheet1!J130</f>
        <v>1.0900000000000001</v>
      </c>
      <c r="F99" s="49">
        <f>+Sheet1!M130</f>
        <v>2.15</v>
      </c>
      <c r="M99" s="18"/>
    </row>
    <row r="100" spans="2:13" x14ac:dyDescent="0.25">
      <c r="B100" s="14"/>
      <c r="C100" s="99"/>
      <c r="D100" s="99"/>
      <c r="E100" s="99"/>
      <c r="F100" s="99"/>
      <c r="M100" s="18"/>
    </row>
    <row r="101" spans="2:13" x14ac:dyDescent="0.25">
      <c r="B101" s="96"/>
      <c r="C101" s="99"/>
      <c r="D101" s="99"/>
      <c r="E101" s="99"/>
      <c r="F101" s="99"/>
      <c r="M101" s="18"/>
    </row>
    <row r="102" spans="2:13" x14ac:dyDescent="0.25">
      <c r="B102" t="s">
        <v>5</v>
      </c>
      <c r="C102" s="13"/>
      <c r="D102" s="8"/>
      <c r="E102" s="38"/>
      <c r="F102" s="38"/>
      <c r="M102" s="18"/>
    </row>
    <row r="103" spans="2:13" x14ac:dyDescent="0.25">
      <c r="B103" s="36" t="s">
        <v>36</v>
      </c>
      <c r="C103" s="13"/>
      <c r="D103" s="8"/>
      <c r="E103" s="38"/>
      <c r="F103" s="38"/>
      <c r="M103" s="18"/>
    </row>
    <row r="104" spans="2:13" x14ac:dyDescent="0.25">
      <c r="B104" s="18" t="s">
        <v>37</v>
      </c>
      <c r="M104" s="18"/>
    </row>
    <row r="105" spans="2:13" x14ac:dyDescent="0.25">
      <c r="B105" s="36"/>
      <c r="M105" s="18"/>
    </row>
    <row r="106" spans="2:13" x14ac:dyDescent="0.25">
      <c r="B106" s="36"/>
      <c r="M106" s="18"/>
    </row>
    <row r="107" spans="2:13" x14ac:dyDescent="0.25">
      <c r="B107" s="36"/>
      <c r="M107" s="18"/>
    </row>
    <row r="108" spans="2:13" x14ac:dyDescent="0.25">
      <c r="B108" s="36"/>
      <c r="M108" s="18"/>
    </row>
    <row r="109" spans="2:13" x14ac:dyDescent="0.25">
      <c r="B109" s="36"/>
      <c r="M109" s="18"/>
    </row>
    <row r="110" spans="2:13" x14ac:dyDescent="0.25">
      <c r="B110" s="36"/>
      <c r="M110" s="18"/>
    </row>
    <row r="111" spans="2:13" x14ac:dyDescent="0.25">
      <c r="B111" s="36"/>
      <c r="M111" s="18"/>
    </row>
    <row r="112" spans="2:13" x14ac:dyDescent="0.25">
      <c r="B112" s="36"/>
      <c r="M112" s="18"/>
    </row>
    <row r="113" spans="2:14" x14ac:dyDescent="0.25">
      <c r="B113" s="36"/>
      <c r="M113" s="18"/>
    </row>
    <row r="114" spans="2:14" x14ac:dyDescent="0.25">
      <c r="B114" s="36"/>
      <c r="M114" s="18"/>
    </row>
    <row r="115" spans="2:14" x14ac:dyDescent="0.25">
      <c r="B115" s="36"/>
      <c r="M115" s="18"/>
    </row>
    <row r="116" spans="2:14" x14ac:dyDescent="0.25">
      <c r="B116" s="36"/>
      <c r="M116" s="18"/>
    </row>
    <row r="117" spans="2:14" x14ac:dyDescent="0.25">
      <c r="B117" s="36"/>
      <c r="M117" s="18"/>
    </row>
    <row r="118" spans="2:14" x14ac:dyDescent="0.25">
      <c r="B118" s="36"/>
      <c r="M118" s="18"/>
    </row>
    <row r="119" spans="2:14" x14ac:dyDescent="0.25">
      <c r="B119" s="36"/>
      <c r="M119" s="18"/>
    </row>
    <row r="120" spans="2:14" x14ac:dyDescent="0.25">
      <c r="B120" s="36"/>
      <c r="M120" s="18"/>
    </row>
    <row r="121" spans="2:14" x14ac:dyDescent="0.25">
      <c r="B121" s="36"/>
      <c r="M121" s="18"/>
    </row>
    <row r="122" spans="2:14" x14ac:dyDescent="0.25">
      <c r="B122" s="36"/>
      <c r="M122" s="18"/>
    </row>
    <row r="123" spans="2:14" x14ac:dyDescent="0.25">
      <c r="B123" s="36"/>
      <c r="M123" s="18"/>
    </row>
    <row r="124" spans="2:14" x14ac:dyDescent="0.25">
      <c r="B124" s="36"/>
      <c r="M124" s="18"/>
    </row>
    <row r="125" spans="2:14" x14ac:dyDescent="0.25">
      <c r="B125" s="36"/>
      <c r="M125" s="18"/>
    </row>
    <row r="126" spans="2:14" x14ac:dyDescent="0.25">
      <c r="B126" s="36"/>
      <c r="M126" s="18"/>
    </row>
    <row r="127" spans="2:14" ht="15.75" thickBot="1" x14ac:dyDescent="0.3">
      <c r="B127" t="s">
        <v>34</v>
      </c>
    </row>
    <row r="128" spans="2:14" ht="15.75" thickBot="1" x14ac:dyDescent="0.3">
      <c r="B128" s="23"/>
      <c r="C128" s="24" t="s">
        <v>23</v>
      </c>
      <c r="D128" s="25" t="s">
        <v>22</v>
      </c>
      <c r="E128" s="26" t="s">
        <v>25</v>
      </c>
      <c r="F128" s="27" t="s">
        <v>24</v>
      </c>
      <c r="G128" s="28" t="s">
        <v>26</v>
      </c>
      <c r="H128" s="29" t="s">
        <v>27</v>
      </c>
      <c r="I128" s="30" t="s">
        <v>28</v>
      </c>
      <c r="J128" s="31" t="s">
        <v>29</v>
      </c>
      <c r="K128" s="32" t="s">
        <v>30</v>
      </c>
      <c r="L128" s="33" t="s">
        <v>31</v>
      </c>
      <c r="M128" s="34" t="s">
        <v>32</v>
      </c>
      <c r="N128" s="35" t="s">
        <v>33</v>
      </c>
    </row>
    <row r="129" spans="2:14" x14ac:dyDescent="0.25">
      <c r="B129" s="132" t="s">
        <v>45</v>
      </c>
      <c r="C129" s="50">
        <v>0.12</v>
      </c>
      <c r="D129" s="51">
        <v>0.12</v>
      </c>
      <c r="E129" s="78">
        <v>0.12</v>
      </c>
      <c r="F129" s="52">
        <v>0.25</v>
      </c>
      <c r="G129" s="53">
        <v>0.25</v>
      </c>
      <c r="H129" s="54">
        <v>0.25</v>
      </c>
      <c r="I129" s="55">
        <v>0.46</v>
      </c>
      <c r="J129" s="56">
        <v>0.46</v>
      </c>
      <c r="K129" s="57">
        <v>0.46</v>
      </c>
      <c r="L129" s="80">
        <v>0.89</v>
      </c>
      <c r="M129" s="58">
        <v>0.89</v>
      </c>
      <c r="N129" s="59">
        <v>0.9</v>
      </c>
    </row>
    <row r="130" spans="2:14" ht="15.75" thickBot="1" x14ac:dyDescent="0.3">
      <c r="B130" s="133" t="s">
        <v>46</v>
      </c>
      <c r="C130" s="60">
        <v>0.28000000000000003</v>
      </c>
      <c r="D130" s="61">
        <v>0.28000000000000003</v>
      </c>
      <c r="E130" s="79">
        <v>0.28000000000000003</v>
      </c>
      <c r="F130" s="62">
        <v>0.56999999999999995</v>
      </c>
      <c r="G130" s="63">
        <v>0.56999999999999995</v>
      </c>
      <c r="H130" s="64">
        <v>0.56999999999999995</v>
      </c>
      <c r="I130" s="65">
        <v>1.08</v>
      </c>
      <c r="J130" s="66">
        <v>1.0900000000000001</v>
      </c>
      <c r="K130" s="67">
        <v>1.0900000000000001</v>
      </c>
      <c r="L130" s="81">
        <v>2.12</v>
      </c>
      <c r="M130" s="68">
        <v>2.15</v>
      </c>
      <c r="N130" s="69">
        <v>2.16</v>
      </c>
    </row>
    <row r="131" spans="2:14" x14ac:dyDescent="0.25">
      <c r="B131" s="14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</row>
    <row r="132" spans="2:14" x14ac:dyDescent="0.25">
      <c r="B132" s="96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</row>
    <row r="133" spans="2:14" x14ac:dyDescent="0.25">
      <c r="B133" s="36"/>
      <c r="M133" s="18"/>
    </row>
    <row r="134" spans="2:14" x14ac:dyDescent="0.25">
      <c r="B134" s="36"/>
      <c r="M134" s="18"/>
    </row>
    <row r="135" spans="2:14" x14ac:dyDescent="0.25">
      <c r="B135" s="36"/>
      <c r="M135" s="18"/>
    </row>
    <row r="136" spans="2:14" x14ac:dyDescent="0.25">
      <c r="B136" s="36"/>
      <c r="M136" s="18"/>
    </row>
    <row r="137" spans="2:14" x14ac:dyDescent="0.25">
      <c r="B137" s="36"/>
      <c r="M137" s="18"/>
    </row>
    <row r="138" spans="2:14" x14ac:dyDescent="0.25">
      <c r="B138" s="36"/>
      <c r="M138" s="18"/>
    </row>
    <row r="139" spans="2:14" x14ac:dyDescent="0.25">
      <c r="B139" s="36"/>
      <c r="M139" s="18"/>
    </row>
    <row r="140" spans="2:14" x14ac:dyDescent="0.25">
      <c r="B140" s="36"/>
      <c r="M140" s="18"/>
    </row>
    <row r="141" spans="2:14" x14ac:dyDescent="0.25">
      <c r="B141" s="36"/>
      <c r="M141" s="18"/>
    </row>
    <row r="142" spans="2:14" x14ac:dyDescent="0.25">
      <c r="B142" s="36"/>
      <c r="M142" s="18"/>
    </row>
    <row r="143" spans="2:14" x14ac:dyDescent="0.25">
      <c r="B143" s="36"/>
      <c r="M143" s="18"/>
    </row>
    <row r="144" spans="2:14" x14ac:dyDescent="0.25">
      <c r="B144" s="36"/>
      <c r="M144" s="18"/>
    </row>
    <row r="145" spans="2:13" x14ac:dyDescent="0.25">
      <c r="B145" s="36"/>
      <c r="M145" s="18"/>
    </row>
    <row r="146" spans="2:13" x14ac:dyDescent="0.25">
      <c r="B146" s="36"/>
      <c r="M146" s="18"/>
    </row>
    <row r="147" spans="2:13" x14ac:dyDescent="0.25">
      <c r="B147" s="36"/>
      <c r="M147" s="18"/>
    </row>
    <row r="148" spans="2:13" x14ac:dyDescent="0.25">
      <c r="B148" s="36"/>
      <c r="M148" s="18"/>
    </row>
    <row r="149" spans="2:13" x14ac:dyDescent="0.25">
      <c r="B149" s="36"/>
      <c r="M149" s="18"/>
    </row>
    <row r="150" spans="2:13" x14ac:dyDescent="0.25">
      <c r="B150" s="36"/>
      <c r="M150" s="18"/>
    </row>
    <row r="151" spans="2:13" x14ac:dyDescent="0.25">
      <c r="B151" s="36"/>
      <c r="M151" s="18"/>
    </row>
    <row r="152" spans="2:13" x14ac:dyDescent="0.25">
      <c r="B152" s="36"/>
      <c r="M152" s="18"/>
    </row>
    <row r="153" spans="2:13" x14ac:dyDescent="0.25">
      <c r="B153" s="36"/>
      <c r="M153" s="18"/>
    </row>
    <row r="154" spans="2:13" x14ac:dyDescent="0.25">
      <c r="B154" s="36"/>
      <c r="M154" s="18"/>
    </row>
    <row r="155" spans="2:13" x14ac:dyDescent="0.25">
      <c r="B155" s="36"/>
      <c r="M155" s="18"/>
    </row>
    <row r="156" spans="2:13" x14ac:dyDescent="0.25">
      <c r="B156" s="36"/>
      <c r="M156" s="18"/>
    </row>
    <row r="157" spans="2:13" x14ac:dyDescent="0.25">
      <c r="B157" s="36"/>
      <c r="M157" s="18"/>
    </row>
    <row r="158" spans="2:13" x14ac:dyDescent="0.25">
      <c r="B158" s="36"/>
      <c r="M158" s="18"/>
    </row>
    <row r="159" spans="2:13" x14ac:dyDescent="0.25">
      <c r="B159" s="36"/>
      <c r="M159" s="18"/>
    </row>
    <row r="160" spans="2:13" x14ac:dyDescent="0.25">
      <c r="B160" s="36"/>
      <c r="M160" s="18"/>
    </row>
    <row r="161" spans="1:13" x14ac:dyDescent="0.25">
      <c r="B161" s="36"/>
      <c r="M161" s="18"/>
    </row>
    <row r="162" spans="1:13" x14ac:dyDescent="0.25">
      <c r="B162" s="36"/>
      <c r="M162" s="18"/>
    </row>
    <row r="163" spans="1:13" x14ac:dyDescent="0.25">
      <c r="B163" s="36"/>
      <c r="M163" s="18"/>
    </row>
    <row r="164" spans="1:13" x14ac:dyDescent="0.25">
      <c r="B164" s="36"/>
      <c r="M164" s="18"/>
    </row>
    <row r="165" spans="1:13" x14ac:dyDescent="0.25">
      <c r="B165" s="36"/>
      <c r="M165" s="18"/>
    </row>
    <row r="166" spans="1:13" x14ac:dyDescent="0.25">
      <c r="M166" s="18"/>
    </row>
    <row r="167" spans="1:13" x14ac:dyDescent="0.25">
      <c r="M167" s="18"/>
    </row>
    <row r="168" spans="1:13" x14ac:dyDescent="0.25">
      <c r="B168" s="3"/>
      <c r="C168" s="13"/>
      <c r="D168" s="8"/>
      <c r="E168" s="8"/>
      <c r="M168" s="18"/>
    </row>
    <row r="169" spans="1:13" x14ac:dyDescent="0.25">
      <c r="B169" s="3"/>
      <c r="C169" s="13"/>
      <c r="D169" s="8"/>
      <c r="E169" s="8"/>
      <c r="M169" s="18"/>
    </row>
    <row r="170" spans="1:13" x14ac:dyDescent="0.25">
      <c r="B170" s="4"/>
      <c r="M170" s="18"/>
    </row>
    <row r="171" spans="1:13" ht="15.75" thickBot="1" x14ac:dyDescent="0.3">
      <c r="B171" t="s">
        <v>8</v>
      </c>
      <c r="M171" s="18"/>
    </row>
    <row r="172" spans="1:13" ht="15.75" thickBot="1" x14ac:dyDescent="0.3">
      <c r="B172" s="2"/>
      <c r="C172" s="5" t="s">
        <v>6</v>
      </c>
      <c r="D172" s="6" t="s">
        <v>7</v>
      </c>
      <c r="E172" s="16" t="s">
        <v>14</v>
      </c>
      <c r="M172" s="18"/>
    </row>
    <row r="173" spans="1:13" x14ac:dyDescent="0.25">
      <c r="B173" s="132" t="s">
        <v>45</v>
      </c>
      <c r="C173" s="1">
        <v>37</v>
      </c>
      <c r="D173" s="12">
        <f>0.5*9.81*C173/1000</f>
        <v>0.18148500000000001</v>
      </c>
      <c r="E173" s="17">
        <f>+D173/(1000*0.008*0.004)</f>
        <v>5.6714062500000004</v>
      </c>
      <c r="F173" s="41"/>
      <c r="M173" s="18"/>
    </row>
    <row r="174" spans="1:13" ht="15.75" thickBot="1" x14ac:dyDescent="0.3">
      <c r="B174" s="133" t="s">
        <v>46</v>
      </c>
      <c r="C174" s="97">
        <v>250</v>
      </c>
      <c r="D174" s="105">
        <f>0.5*9.81*C174/1000</f>
        <v>1.2262500000000001</v>
      </c>
      <c r="E174" s="17">
        <f>+D174/(1000*0.008*0.004)</f>
        <v>38.3203125</v>
      </c>
      <c r="F174" s="41"/>
      <c r="M174" s="18"/>
    </row>
    <row r="175" spans="1:13" x14ac:dyDescent="0.25">
      <c r="A175" s="45"/>
      <c r="B175" s="14"/>
      <c r="C175" s="8"/>
      <c r="D175" s="37"/>
      <c r="E175" s="17"/>
      <c r="F175" s="41"/>
      <c r="M175" s="18"/>
    </row>
    <row r="176" spans="1:13" x14ac:dyDescent="0.25">
      <c r="B176" s="96"/>
      <c r="C176" s="8"/>
      <c r="D176" s="37"/>
      <c r="E176" s="17"/>
      <c r="M176" s="18"/>
    </row>
    <row r="177" spans="2:13" x14ac:dyDescent="0.25">
      <c r="B177" s="3"/>
      <c r="C177" s="8"/>
      <c r="D177" s="37"/>
      <c r="E177" s="17"/>
      <c r="M177" s="18"/>
    </row>
    <row r="178" spans="2:13" x14ac:dyDescent="0.25">
      <c r="B178" s="3"/>
      <c r="C178" s="8"/>
      <c r="D178" s="37"/>
      <c r="E178" s="17"/>
      <c r="M178" s="18"/>
    </row>
    <row r="179" spans="2:13" x14ac:dyDescent="0.25">
      <c r="B179" s="3"/>
      <c r="C179" s="8"/>
      <c r="D179" s="37"/>
      <c r="E179" s="17"/>
      <c r="M179" s="18"/>
    </row>
    <row r="180" spans="2:13" x14ac:dyDescent="0.25">
      <c r="B180" s="3"/>
      <c r="C180" s="8"/>
      <c r="D180" s="37"/>
      <c r="E180" s="17"/>
      <c r="M180" s="18"/>
    </row>
    <row r="181" spans="2:13" x14ac:dyDescent="0.25">
      <c r="B181" s="3"/>
      <c r="C181" s="8"/>
      <c r="D181" s="37"/>
      <c r="E181" s="17"/>
      <c r="M181" s="18"/>
    </row>
    <row r="182" spans="2:13" x14ac:dyDescent="0.25">
      <c r="B182" s="3"/>
      <c r="C182" s="8"/>
      <c r="D182" s="37"/>
      <c r="E182" s="17"/>
      <c r="M182" s="18"/>
    </row>
    <row r="183" spans="2:13" x14ac:dyDescent="0.25">
      <c r="B183" s="3"/>
      <c r="C183" s="8"/>
      <c r="D183" s="37"/>
      <c r="E183" s="17"/>
      <c r="M183" s="18"/>
    </row>
    <row r="184" spans="2:13" x14ac:dyDescent="0.25">
      <c r="B184" s="3"/>
      <c r="C184" s="8"/>
      <c r="D184" s="37"/>
      <c r="E184" s="17"/>
      <c r="M184" s="18"/>
    </row>
    <row r="185" spans="2:13" x14ac:dyDescent="0.25">
      <c r="B185" s="3"/>
      <c r="C185" s="8"/>
      <c r="D185" s="37"/>
      <c r="E185" s="17"/>
      <c r="M185" s="18"/>
    </row>
    <row r="186" spans="2:13" x14ac:dyDescent="0.25">
      <c r="B186" s="3"/>
      <c r="C186" s="8"/>
      <c r="D186" s="37"/>
      <c r="E186" s="17"/>
      <c r="M186" s="18"/>
    </row>
    <row r="187" spans="2:13" x14ac:dyDescent="0.25">
      <c r="B187" s="3"/>
      <c r="C187" s="8"/>
      <c r="D187" s="37"/>
      <c r="E187" s="17"/>
      <c r="M187" s="18"/>
    </row>
    <row r="188" spans="2:13" x14ac:dyDescent="0.25">
      <c r="B188" s="3"/>
      <c r="C188" s="8"/>
      <c r="D188" s="37"/>
      <c r="E188" s="17"/>
      <c r="M188" s="18"/>
    </row>
    <row r="189" spans="2:13" x14ac:dyDescent="0.25">
      <c r="B189" s="3"/>
      <c r="C189" s="8"/>
      <c r="D189" s="37"/>
      <c r="E189" s="17"/>
      <c r="M189" s="18"/>
    </row>
    <row r="190" spans="2:13" x14ac:dyDescent="0.25">
      <c r="B190" s="3"/>
      <c r="C190" s="8"/>
      <c r="D190" s="37"/>
      <c r="E190" s="17"/>
      <c r="M190" s="18"/>
    </row>
    <row r="191" spans="2:13" x14ac:dyDescent="0.25">
      <c r="B191" s="3"/>
      <c r="C191" s="8"/>
      <c r="D191" s="37"/>
      <c r="E191" s="17"/>
      <c r="M191" s="18"/>
    </row>
    <row r="192" spans="2:13" x14ac:dyDescent="0.25">
      <c r="B192" s="3"/>
      <c r="C192" s="8"/>
      <c r="D192" s="37"/>
      <c r="E192" s="17"/>
      <c r="M192" s="18"/>
    </row>
    <row r="193" spans="2:13" x14ac:dyDescent="0.25">
      <c r="B193" s="3"/>
      <c r="C193" s="8"/>
      <c r="D193" s="37"/>
      <c r="E193" s="17"/>
      <c r="M193" s="18"/>
    </row>
    <row r="194" spans="2:13" x14ac:dyDescent="0.25">
      <c r="B194" s="3"/>
      <c r="C194" s="8"/>
      <c r="D194" s="37"/>
      <c r="E194" s="17"/>
      <c r="M194" s="18"/>
    </row>
    <row r="195" spans="2:13" x14ac:dyDescent="0.25">
      <c r="B195" s="3"/>
      <c r="C195" s="8"/>
      <c r="D195" s="37"/>
      <c r="E195" s="17"/>
      <c r="M195" s="18"/>
    </row>
    <row r="196" spans="2:13" x14ac:dyDescent="0.25">
      <c r="B196" s="4"/>
      <c r="M196" s="18"/>
    </row>
    <row r="197" spans="2:13" x14ac:dyDescent="0.25">
      <c r="B197" s="4"/>
      <c r="M197" s="18"/>
    </row>
    <row r="201" spans="2:13" x14ac:dyDescent="0.25">
      <c r="B201" s="18"/>
    </row>
  </sheetData>
  <mergeCells count="2">
    <mergeCell ref="B50:E50"/>
    <mergeCell ref="B51:E5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C4:D9"/>
  <sheetViews>
    <sheetView workbookViewId="0">
      <selection activeCell="R38" sqref="R38"/>
    </sheetView>
  </sheetViews>
  <sheetFormatPr defaultRowHeight="15" x14ac:dyDescent="0.25"/>
  <cols>
    <col min="3" max="3" width="15.28515625" customWidth="1"/>
  </cols>
  <sheetData>
    <row r="4" spans="3:4" x14ac:dyDescent="0.25">
      <c r="C4" t="s">
        <v>44</v>
      </c>
      <c r="D4">
        <v>60100</v>
      </c>
    </row>
    <row r="5" spans="3:4" x14ac:dyDescent="0.25">
      <c r="C5" t="s">
        <v>41</v>
      </c>
      <c r="D5">
        <v>5000</v>
      </c>
    </row>
    <row r="8" spans="3:4" x14ac:dyDescent="0.25">
      <c r="C8" t="s">
        <v>42</v>
      </c>
      <c r="D8">
        <v>4000</v>
      </c>
    </row>
    <row r="9" spans="3:4" x14ac:dyDescent="0.25">
      <c r="C9" t="s">
        <v>43</v>
      </c>
      <c r="D9">
        <v>1000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2024-12-30T09:07:32Z</dcterms:modified>
</cp:coreProperties>
</file>