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2050EC8F-D4A5-4074-BDC0-348048F6FBFE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7" i="1"/>
  <c r="F18" i="1"/>
  <c r="F19" i="1"/>
  <c r="F20" i="1"/>
  <c r="D28" i="1"/>
  <c r="D31" i="1"/>
  <c r="D30" i="1"/>
  <c r="D29" i="1"/>
  <c r="C31" i="1"/>
  <c r="C30" i="1"/>
  <c r="C29" i="1"/>
  <c r="C28" i="1"/>
  <c r="G59" i="1"/>
  <c r="G58" i="1"/>
  <c r="G57" i="1"/>
  <c r="G56" i="1"/>
  <c r="D98" i="1"/>
  <c r="D99" i="1"/>
  <c r="E78" i="1"/>
  <c r="F78" i="1" s="1"/>
  <c r="E77" i="1"/>
  <c r="F77" i="1" s="1"/>
  <c r="E76" i="1"/>
  <c r="F76" i="1" s="1"/>
  <c r="E75" i="1"/>
  <c r="F75" i="1" s="1"/>
  <c r="E59" i="1"/>
  <c r="F59" i="1" s="1"/>
  <c r="E58" i="1"/>
  <c r="F58" i="1" s="1"/>
  <c r="D97" i="1" l="1"/>
  <c r="D96" i="1"/>
  <c r="E57" i="1"/>
  <c r="F57" i="1" s="1"/>
  <c r="E56" i="1"/>
  <c r="F56" i="1" s="1"/>
</calcChain>
</file>

<file path=xl/sharedStrings.xml><?xml version="1.0" encoding="utf-8"?>
<sst xmlns="http://schemas.openxmlformats.org/spreadsheetml/2006/main" count="111" uniqueCount="65">
  <si>
    <t>Tensile test, break load (kg)</t>
  </si>
  <si>
    <t>Test 1</t>
  </si>
  <si>
    <t>Test 2</t>
  </si>
  <si>
    <t>Average</t>
  </si>
  <si>
    <t>Layer adhesion test, break load (kg)</t>
  </si>
  <si>
    <t>Break kg</t>
  </si>
  <si>
    <t>Temperature test</t>
  </si>
  <si>
    <t>E br [J]</t>
  </si>
  <si>
    <t>Izod impact test, E break in Joules</t>
  </si>
  <si>
    <t>No Load</t>
  </si>
  <si>
    <t>Average (kg)</t>
  </si>
  <si>
    <t>MPa</t>
  </si>
  <si>
    <t>it is not recommended to use object continuously at this temp.</t>
  </si>
  <si>
    <t>(smaller values are better)</t>
  </si>
  <si>
    <t xml:space="preserve">This is only a 15-minute test, </t>
  </si>
  <si>
    <t>Views</t>
  </si>
  <si>
    <t>Notifications ON</t>
  </si>
  <si>
    <t>Others</t>
  </si>
  <si>
    <t>Subscribers</t>
  </si>
  <si>
    <t>ABS</t>
  </si>
  <si>
    <t>ASA</t>
  </si>
  <si>
    <t>ABS-GF</t>
  </si>
  <si>
    <t>ASA-CF</t>
  </si>
  <si>
    <t>0.5 kg</t>
  </si>
  <si>
    <t>Min area 10x10 mm, 2 walls, 40% infill</t>
  </si>
  <si>
    <t>Min area 4x4mm, max walls</t>
  </si>
  <si>
    <t>Hook test, break load (kg)</t>
  </si>
  <si>
    <t>2 walls, 40% gyroid infill</t>
  </si>
  <si>
    <t>Settings (default in Bambu Studio):</t>
  </si>
  <si>
    <t>Break</t>
  </si>
  <si>
    <t>Length</t>
  </si>
  <si>
    <t>%</t>
  </si>
  <si>
    <t>Bending ISO178 (dist. Between supports 64 mm)</t>
  </si>
  <si>
    <t>Bending. Deformation after 30 sec, (mm), load: 5 kg</t>
  </si>
  <si>
    <t>[mm]</t>
  </si>
  <si>
    <t>Angle °</t>
  </si>
  <si>
    <t>BambuLab 4 × Black: ABS, ASA, ABS-GF, ASA-CF</t>
  </si>
  <si>
    <t>270/90°C</t>
  </si>
  <si>
    <t>X1C, Flow: 16 mm³/s</t>
  </si>
  <si>
    <t>X1C, Flow: 18 mm³/s</t>
  </si>
  <si>
    <t>X1C, Flow: 12 mm³/s</t>
  </si>
  <si>
    <t>275/90°C</t>
  </si>
  <si>
    <t>Creep test C-bending, reference surface [mm] (default 12mm), constant load</t>
  </si>
  <si>
    <t>Not my regular test objects, this is just a direct comparison between these 4 filaments.</t>
  </si>
  <si>
    <t>The load was bigger than in my regular testing.</t>
  </si>
  <si>
    <t>Test object is thicker: 80×10×6 mm (not ×4)</t>
  </si>
  <si>
    <t>Compression test (stress relaxation), tightening torque: 2.6 Nm</t>
  </si>
  <si>
    <t>re-tight (°)</t>
  </si>
  <si>
    <t>untight (Nm)</t>
  </si>
  <si>
    <t xml:space="preserve">- Tightening the screw with 2.6 Nm torque. </t>
  </si>
  <si>
    <t>- Re-tightening angle (°) after 1 day (using same torque)</t>
  </si>
  <si>
    <t>- Untightening torque after another 1 day (Nm)</t>
  </si>
  <si>
    <t>- Test object: 10mm thick (2 walls, 100% infill), M5 bolt</t>
  </si>
  <si>
    <t>re-tight 1</t>
  </si>
  <si>
    <t>re-tight 2</t>
  </si>
  <si>
    <t>untight 1</t>
  </si>
  <si>
    <t>untight 2</t>
  </si>
  <si>
    <t>Day 0</t>
  </si>
  <si>
    <t>Day 5</t>
  </si>
  <si>
    <t>1.5 kg</t>
  </si>
  <si>
    <t>in review vid.</t>
  </si>
  <si>
    <t>Load 91 g</t>
  </si>
  <si>
    <t>Load 10 g</t>
  </si>
  <si>
    <t>Instead M10 (xx g), M24 (91 g)</t>
  </si>
  <si>
    <t>MyTechFun, 2025-01-04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</si>
</sst>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\+0%;\-0%;0%"/>
    <numFmt numFmtId="167" formatCode="0.0%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i/>
      <sz val="10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5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3" fillId="0" borderId="0" xfId="0" applyFont="1"/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12" xfId="0" applyBorder="1"/>
    <xf numFmtId="0" fontId="11" fillId="0" borderId="0" xfId="0" applyFont="1"/>
    <xf numFmtId="16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0" fontId="0" fillId="0" borderId="0" xfId="0" applyAlignment="1">
      <alignment horizontal="right"/>
    </xf>
    <xf numFmtId="0" fontId="1" fillId="0" borderId="15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16" fillId="0" borderId="0" xfId="0" applyFont="1"/>
    <xf numFmtId="0" fontId="17" fillId="0" borderId="0" xfId="0" applyFont="1"/>
    <xf numFmtId="0" fontId="5" fillId="0" borderId="9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4" xfId="0" applyBorder="1"/>
    <xf numFmtId="0" fontId="19" fillId="0" borderId="0" xfId="0" applyFont="1"/>
    <xf numFmtId="0" fontId="12" fillId="0" borderId="0" xfId="0" applyFont="1"/>
    <xf numFmtId="0" fontId="20" fillId="0" borderId="0" xfId="0" applyFont="1"/>
    <xf numFmtId="0" fontId="0" fillId="0" borderId="5" xfId="0" applyBorder="1" applyAlignment="1">
      <alignment horizontal="center"/>
    </xf>
    <xf numFmtId="2" fontId="12" fillId="0" borderId="0" xfId="0" applyNumberFormat="1" applyFon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12" xfId="0" applyFont="1" applyBorder="1" applyAlignment="1">
      <alignment horizontal="center"/>
    </xf>
    <xf numFmtId="0" fontId="22" fillId="0" borderId="0" xfId="0" applyFont="1"/>
    <xf numFmtId="0" fontId="0" fillId="0" borderId="2" xfId="0" applyBorder="1"/>
    <xf numFmtId="0" fontId="0" fillId="0" borderId="21" xfId="0" applyBorder="1"/>
    <xf numFmtId="0" fontId="12" fillId="0" borderId="2" xfId="0" applyFont="1" applyBorder="1"/>
    <xf numFmtId="0" fontId="12" fillId="0" borderId="20" xfId="0" applyFont="1" applyBorder="1"/>
    <xf numFmtId="0" fontId="12" fillId="0" borderId="5" xfId="0" applyFont="1" applyBorder="1"/>
    <xf numFmtId="0" fontId="5" fillId="0" borderId="1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21" fillId="0" borderId="0" xfId="0" applyFont="1"/>
    <xf numFmtId="0" fontId="23" fillId="0" borderId="0" xfId="0" applyFont="1"/>
    <xf numFmtId="0" fontId="12" fillId="0" borderId="18" xfId="0" applyFont="1" applyBorder="1"/>
    <xf numFmtId="0" fontId="12" fillId="0" borderId="22" xfId="0" applyFont="1" applyBorder="1"/>
    <xf numFmtId="0" fontId="12" fillId="0" borderId="8" xfId="0" applyFont="1" applyBorder="1"/>
    <xf numFmtId="164" fontId="0" fillId="0" borderId="20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7" fontId="0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0" fontId="12" fillId="0" borderId="25" xfId="0" applyFont="1" applyBorder="1"/>
    <xf numFmtId="0" fontId="0" fillId="0" borderId="28" xfId="0" applyBorder="1"/>
    <xf numFmtId="0" fontId="25" fillId="0" borderId="0" xfId="0" quotePrefix="1" applyFont="1"/>
    <xf numFmtId="0" fontId="24" fillId="3" borderId="19" xfId="0" applyFont="1" applyFill="1" applyBorder="1" applyAlignment="1">
      <alignment horizontal="center"/>
    </xf>
    <xf numFmtId="0" fontId="24" fillId="3" borderId="32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2" fontId="5" fillId="3" borderId="26" xfId="0" applyNumberFormat="1" applyFont="1" applyFill="1" applyBorder="1" applyAlignment="1">
      <alignment horizontal="center"/>
    </xf>
    <xf numFmtId="2" fontId="5" fillId="3" borderId="23" xfId="0" applyNumberFormat="1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0" fontId="24" fillId="4" borderId="31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/>
    </xf>
    <xf numFmtId="0" fontId="0" fillId="4" borderId="30" xfId="0" applyFill="1" applyBorder="1"/>
    <xf numFmtId="0" fontId="0" fillId="4" borderId="27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7" fontId="5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2" fontId="18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Sheet1!$E$55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Sheet1!$B$56:$B$59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Sheet1!$E$56:$E$59</c:f>
              <c:numCache>
                <c:formatCode>0.0</c:formatCode>
                <c:ptCount val="4"/>
                <c:pt idx="0">
                  <c:v>62.800000000000004</c:v>
                </c:pt>
                <c:pt idx="1">
                  <c:v>66.45</c:v>
                </c:pt>
                <c:pt idx="2">
                  <c:v>64.800000000000011</c:v>
                </c:pt>
                <c:pt idx="3">
                  <c:v>62.800000000000004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8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MyTechFun  Statistics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8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A6-490B-8455-7DAF8166DF7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75-44EC-88DC-93D256D45621}"/>
              </c:ext>
            </c:extLst>
          </c:dPt>
          <c:dLbls>
            <c:dLbl>
              <c:idx val="1"/>
              <c:layout>
                <c:manualLayout>
                  <c:x val="7.907997427473884E-2"/>
                  <c:y val="0.1710568400801449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75-44EC-88DC-93D256D456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Sheet2!$C$4:$C$5</c:f>
              <c:strCache>
                <c:ptCount val="2"/>
                <c:pt idx="0">
                  <c:v>Subscribers</c:v>
                </c:pt>
                <c:pt idx="1">
                  <c:v>Views</c:v>
                </c:pt>
              </c:strCache>
            </c:strRef>
          </c:cat>
          <c:val>
            <c:numRef>
              <c:f>Sheet2!$D$4:$D$5</c:f>
              <c:numCache>
                <c:formatCode>General</c:formatCode>
                <c:ptCount val="2"/>
                <c:pt idx="0">
                  <c:v>59600</c:v>
                </c:pt>
                <c:pt idx="1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5-44EC-88DC-93D256D45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8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Notifications</a:t>
            </a:r>
            <a:r>
              <a:rPr lang="hu-HU" baseline="0"/>
              <a:t> ON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8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24-4511-A331-B8394998094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24-4511-A331-B839499809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Sheet2!$C$8:$C$9</c:f>
              <c:strCache>
                <c:ptCount val="2"/>
                <c:pt idx="0">
                  <c:v>Notifications ON</c:v>
                </c:pt>
                <c:pt idx="1">
                  <c:v>Others</c:v>
                </c:pt>
              </c:strCache>
            </c:strRef>
          </c:cat>
          <c:val>
            <c:numRef>
              <c:f>Sheet2!$D$8:$D$9</c:f>
              <c:numCache>
                <c:formatCode>General</c:formatCode>
                <c:ptCount val="2"/>
                <c:pt idx="0">
                  <c:v>4000</c:v>
                </c:pt>
                <c:pt idx="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8-451A-B7C8-538BEB5E38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Sheet1!$E$74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Sheet1!$B$75:$B$78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Sheet1!$E$75:$E$78</c:f>
              <c:numCache>
                <c:formatCode>0.0</c:formatCode>
                <c:ptCount val="4"/>
                <c:pt idx="0">
                  <c:v>39.85</c:v>
                </c:pt>
                <c:pt idx="1">
                  <c:v>30.2</c:v>
                </c:pt>
                <c:pt idx="2">
                  <c:v>44.2</c:v>
                </c:pt>
                <c:pt idx="3">
                  <c:v>23.049999999999997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Hook test,</a:t>
            </a:r>
            <a:r>
              <a:rPr lang="hu-HU" baseline="0"/>
              <a:t> </a:t>
            </a:r>
            <a:r>
              <a:rPr lang="hu-HU"/>
              <a:t>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Sheet1!$C$95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Sheet1!$B$96:$B$99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Sheet1!$C$96:$C$99</c:f>
              <c:numCache>
                <c:formatCode>0.0</c:formatCode>
                <c:ptCount val="4"/>
                <c:pt idx="0">
                  <c:v>31.9</c:v>
                </c:pt>
                <c:pt idx="1">
                  <c:v>33.200000000000003</c:v>
                </c:pt>
                <c:pt idx="2">
                  <c:v>28.4</c:v>
                </c:pt>
                <c:pt idx="3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Sheet1!$C$128</c:f>
              <c:strCache>
                <c:ptCount val="1"/>
                <c:pt idx="0">
                  <c:v>[mm]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Sheet1!$B$129:$B$132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Sheet1!$C$129:$C$132</c:f>
              <c:numCache>
                <c:formatCode>0.00</c:formatCode>
                <c:ptCount val="4"/>
                <c:pt idx="0">
                  <c:v>0.5</c:v>
                </c:pt>
                <c:pt idx="1">
                  <c:v>0.54</c:v>
                </c:pt>
                <c:pt idx="2">
                  <c:v>0.44</c:v>
                </c:pt>
                <c:pt idx="3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[J]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Sheet1!$D$159</c:f>
              <c:strCache>
                <c:ptCount val="1"/>
                <c:pt idx="0">
                  <c:v>E br [J]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Sheet1!$B$160:$B$163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Sheet1!$D$160:$D$163</c:f>
              <c:numCache>
                <c:formatCode>0.000</c:formatCode>
                <c:ptCount val="4"/>
                <c:pt idx="0">
                  <c:v>1.28</c:v>
                </c:pt>
                <c:pt idx="1">
                  <c:v>1.77</c:v>
                </c:pt>
                <c:pt idx="2">
                  <c:v>0.41</c:v>
                </c:pt>
                <c:pt idx="3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Deformation Temperature,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Sheet1!$C$187</c:f>
              <c:strCache>
                <c:ptCount val="1"/>
                <c:pt idx="0">
                  <c:v>Load 91 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Sheet1!$B$188:$B$191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Sheet1!$C$188:$C$191</c:f>
              <c:numCache>
                <c:formatCode>General</c:formatCode>
                <c:ptCount val="4"/>
                <c:pt idx="0">
                  <c:v>96</c:v>
                </c:pt>
                <c:pt idx="1">
                  <c:v>110</c:v>
                </c:pt>
                <c:pt idx="2">
                  <c:v>121</c:v>
                </c:pt>
                <c:pt idx="3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ser>
          <c:idx val="1"/>
          <c:order val="1"/>
          <c:tx>
            <c:strRef>
              <c:f>Sheet1!$D$187</c:f>
              <c:strCache>
                <c:ptCount val="1"/>
                <c:pt idx="0">
                  <c:v>Load 10 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Sheet1!$B$188:$B$191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Sheet1!$D$188:$D$191</c:f>
              <c:numCache>
                <c:formatCode>General</c:formatCode>
                <c:ptCount val="4"/>
                <c:pt idx="0">
                  <c:v>83</c:v>
                </c:pt>
                <c:pt idx="1">
                  <c:v>90</c:v>
                </c:pt>
                <c:pt idx="2">
                  <c:v>97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4-4744-A299-DFC507346FE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Creep,</a:t>
            </a:r>
            <a:r>
              <a:rPr lang="hu-HU" baseline="0"/>
              <a:t> load 0.5 kg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Sheet1!$D$8</c:f>
              <c:strCache>
                <c:ptCount val="1"/>
                <c:pt idx="0">
                  <c:v>Day 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Sheet1!$B$9:$B$12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Sheet1!$D$9:$D$12</c:f>
              <c:numCache>
                <c:formatCode>0.00</c:formatCode>
                <c:ptCount val="4"/>
                <c:pt idx="0">
                  <c:v>13.08</c:v>
                </c:pt>
                <c:pt idx="1">
                  <c:v>13.1</c:v>
                </c:pt>
                <c:pt idx="2">
                  <c:v>12.6</c:v>
                </c:pt>
                <c:pt idx="3">
                  <c:v>12.38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E-45A7-9C3E-0D84974B2141}"/>
            </c:ext>
          </c:extLst>
        </c:ser>
        <c:ser>
          <c:idx val="1"/>
          <c:order val="1"/>
          <c:tx>
            <c:strRef>
              <c:f>Sheet1!$E$8</c:f>
              <c:strCache>
                <c:ptCount val="1"/>
                <c:pt idx="0">
                  <c:v>Day 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Sheet1!$B$9:$B$12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Sheet1!$E$9:$E$12</c:f>
              <c:numCache>
                <c:formatCode>0.00</c:formatCode>
                <c:ptCount val="4"/>
                <c:pt idx="0">
                  <c:v>13.42</c:v>
                </c:pt>
                <c:pt idx="1">
                  <c:v>13.53</c:v>
                </c:pt>
                <c:pt idx="2">
                  <c:v>12.65</c:v>
                </c:pt>
                <c:pt idx="3">
                  <c:v>12.43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E-45A7-9C3E-0D84974B2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91313200"/>
        <c:axId val="391314640"/>
      </c:barChart>
      <c:catAx>
        <c:axId val="39131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91314640"/>
        <c:crosses val="autoZero"/>
        <c:auto val="1"/>
        <c:lblAlgn val="ctr"/>
        <c:lblOffset val="100"/>
        <c:noMultiLvlLbl val="0"/>
      </c:catAx>
      <c:valAx>
        <c:axId val="391314640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9131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Creep, load 1.5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Sheet1!$D$16</c:f>
              <c:strCache>
                <c:ptCount val="1"/>
                <c:pt idx="0">
                  <c:v>Day 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Sheet1!$B$17:$B$20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Sheet1!$D$17:$D$20</c:f>
              <c:numCache>
                <c:formatCode>0.00</c:formatCode>
                <c:ptCount val="4"/>
                <c:pt idx="0">
                  <c:v>16.510000000000002</c:v>
                </c:pt>
                <c:pt idx="1">
                  <c:v>16.55</c:v>
                </c:pt>
                <c:pt idx="2">
                  <c:v>13.92</c:v>
                </c:pt>
                <c:pt idx="3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7-4B91-B922-7249DD515D89}"/>
            </c:ext>
          </c:extLst>
        </c:ser>
        <c:ser>
          <c:idx val="1"/>
          <c:order val="1"/>
          <c:tx>
            <c:strRef>
              <c:f>Sheet1!$E$16</c:f>
              <c:strCache>
                <c:ptCount val="1"/>
                <c:pt idx="0">
                  <c:v>Day 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Sheet1!$B$17:$B$20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Sheet1!$E$17:$E$20</c:f>
              <c:numCache>
                <c:formatCode>0.00</c:formatCode>
                <c:ptCount val="4"/>
                <c:pt idx="0">
                  <c:v>17.829999999999998</c:v>
                </c:pt>
                <c:pt idx="1">
                  <c:v>18.03</c:v>
                </c:pt>
                <c:pt idx="2">
                  <c:v>14.71</c:v>
                </c:pt>
                <c:pt idx="3">
                  <c:v>14.39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F7-4B91-B922-7249DD515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26572464"/>
        <c:axId val="226571984"/>
      </c:barChart>
      <c:catAx>
        <c:axId val="2265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26571984"/>
        <c:crosses val="autoZero"/>
        <c:auto val="1"/>
        <c:lblAlgn val="ctr"/>
        <c:lblOffset val="100"/>
        <c:noMultiLvlLbl val="0"/>
      </c:catAx>
      <c:valAx>
        <c:axId val="226571984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2657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M5 bolt compression test (2.6Nm)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Sheet1!$C$27</c:f>
              <c:strCache>
                <c:ptCount val="1"/>
                <c:pt idx="0">
                  <c:v>re-tight (°)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Sheet1!$B$28:$B$31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cat>
          <c:val>
            <c:numRef>
              <c:f>Sheet1!$C$28:$C$31</c:f>
              <c:numCache>
                <c:formatCode>0.00</c:formatCode>
                <c:ptCount val="4"/>
                <c:pt idx="0">
                  <c:v>8</c:v>
                </c:pt>
                <c:pt idx="1">
                  <c:v>8.5</c:v>
                </c:pt>
                <c:pt idx="2">
                  <c:v>2.5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E-48C7-88C2-4DF016647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224335"/>
        <c:axId val="131225775"/>
      </c:barChart>
      <c:scatterChart>
        <c:scatterStyle val="lineMarker"/>
        <c:varyColors val="0"/>
        <c:ser>
          <c:idx val="1"/>
          <c:order val="1"/>
          <c:tx>
            <c:strRef>
              <c:f>Sheet1!$D$27</c:f>
              <c:strCache>
                <c:ptCount val="1"/>
                <c:pt idx="0">
                  <c:v>untight (Nm)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strRef>
              <c:f>Sheet1!$B$28:$B$31</c:f>
              <c:strCache>
                <c:ptCount val="4"/>
                <c:pt idx="0">
                  <c:v>ABS</c:v>
                </c:pt>
                <c:pt idx="1">
                  <c:v>ASA</c:v>
                </c:pt>
                <c:pt idx="2">
                  <c:v>ABS-GF</c:v>
                </c:pt>
                <c:pt idx="3">
                  <c:v>ASA-CF</c:v>
                </c:pt>
              </c:strCache>
            </c:strRef>
          </c:xVal>
          <c:yVal>
            <c:numRef>
              <c:f>Sheet1!$D$28:$D$31</c:f>
              <c:numCache>
                <c:formatCode>General</c:formatCode>
                <c:ptCount val="4"/>
                <c:pt idx="0">
                  <c:v>2.75</c:v>
                </c:pt>
                <c:pt idx="1">
                  <c:v>2.6500000000000004</c:v>
                </c:pt>
                <c:pt idx="2">
                  <c:v>2.4500000000000002</c:v>
                </c:pt>
                <c:pt idx="3">
                  <c:v>2.3499999999999996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CE-48C7-88C2-4DF016647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2641647"/>
        <c:axId val="138033695"/>
      </c:scatterChart>
      <c:catAx>
        <c:axId val="131224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1225775"/>
        <c:crosses val="autoZero"/>
        <c:auto val="1"/>
        <c:lblAlgn val="ctr"/>
        <c:lblOffset val="100"/>
        <c:noMultiLvlLbl val="0"/>
      </c:catAx>
      <c:valAx>
        <c:axId val="13122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none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cap="none" baseline="0"/>
                  <a:t>Re-tightening angle 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none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1224335"/>
        <c:crosses val="autoZero"/>
        <c:crossBetween val="between"/>
      </c:valAx>
      <c:valAx>
        <c:axId val="138033695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none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cap="none" baseline="0"/>
                  <a:t>Untightening torque,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none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02641647"/>
        <c:crosses val="max"/>
        <c:crossBetween val="midCat"/>
      </c:valAx>
      <c:valAx>
        <c:axId val="17026416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80336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chart" Target="../charts/chart9.xml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12" Type="http://schemas.openxmlformats.org/officeDocument/2006/relationships/chart" Target="../charts/chart8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7.xml"/><Relationship Id="rId5" Type="http://schemas.openxmlformats.org/officeDocument/2006/relationships/chart" Target="../charts/chart5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image" Target="../media/image3.png"/><Relationship Id="rId1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38618</xdr:colOff>
      <xdr:row>53</xdr:row>
      <xdr:rowOff>56145</xdr:rowOff>
    </xdr:from>
    <xdr:to>
      <xdr:col>10</xdr:col>
      <xdr:colOff>347869</xdr:colOff>
      <xdr:row>82</xdr:row>
      <xdr:rowOff>49867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25643</xdr:colOff>
      <xdr:row>53</xdr:row>
      <xdr:rowOff>65389</xdr:rowOff>
    </xdr:from>
    <xdr:to>
      <xdr:col>15</xdr:col>
      <xdr:colOff>341817</xdr:colOff>
      <xdr:row>82</xdr:row>
      <xdr:rowOff>65389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11674</xdr:colOff>
      <xdr:row>91</xdr:row>
      <xdr:rowOff>119063</xdr:rowOff>
    </xdr:from>
    <xdr:to>
      <xdr:col>10</xdr:col>
      <xdr:colOff>215348</xdr:colOff>
      <xdr:row>119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3736</xdr:colOff>
      <xdr:row>125</xdr:row>
      <xdr:rowOff>84742</xdr:rowOff>
    </xdr:from>
    <xdr:to>
      <xdr:col>10</xdr:col>
      <xdr:colOff>662610</xdr:colOff>
      <xdr:row>153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2494</xdr:colOff>
      <xdr:row>157</xdr:row>
      <xdr:rowOff>171110</xdr:rowOff>
    </xdr:from>
    <xdr:to>
      <xdr:col>14</xdr:col>
      <xdr:colOff>152400</xdr:colOff>
      <xdr:row>182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3401</xdr:colOff>
      <xdr:row>184</xdr:row>
      <xdr:rowOff>170388</xdr:rowOff>
    </xdr:from>
    <xdr:to>
      <xdr:col>14</xdr:col>
      <xdr:colOff>150709</xdr:colOff>
      <xdr:row>204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137</xdr:row>
      <xdr:rowOff>0</xdr:rowOff>
    </xdr:from>
    <xdr:to>
      <xdr:col>4</xdr:col>
      <xdr:colOff>733881</xdr:colOff>
      <xdr:row>145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115265</xdr:colOff>
      <xdr:row>167</xdr:row>
      <xdr:rowOff>36580</xdr:rowOff>
    </xdr:from>
    <xdr:to>
      <xdr:col>3</xdr:col>
      <xdr:colOff>258693</xdr:colOff>
      <xdr:row>180</xdr:row>
      <xdr:rowOff>26197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613" y="40256928"/>
          <a:ext cx="1957319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194</xdr:row>
      <xdr:rowOff>127000</xdr:rowOff>
    </xdr:from>
    <xdr:to>
      <xdr:col>3</xdr:col>
      <xdr:colOff>585858</xdr:colOff>
      <xdr:row>200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twoCellAnchor editAs="oneCell">
    <xdr:from>
      <xdr:col>4</xdr:col>
      <xdr:colOff>398923</xdr:colOff>
      <xdr:row>61</xdr:row>
      <xdr:rowOff>122860</xdr:rowOff>
    </xdr:from>
    <xdr:to>
      <xdr:col>6</xdr:col>
      <xdr:colOff>353896</xdr:colOff>
      <xdr:row>67</xdr:row>
      <xdr:rowOff>110341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C1D0467-3205-2620-BDA3-4ABB350C5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0466" y="9738969"/>
          <a:ext cx="1667243" cy="1130481"/>
        </a:xfrm>
        <a:prstGeom prst="rect">
          <a:avLst/>
        </a:prstGeom>
      </xdr:spPr>
    </xdr:pic>
    <xdr:clientData/>
  </xdr:twoCellAnchor>
  <xdr:twoCellAnchor>
    <xdr:from>
      <xdr:col>6</xdr:col>
      <xdr:colOff>567837</xdr:colOff>
      <xdr:row>6</xdr:row>
      <xdr:rowOff>137746</xdr:rowOff>
    </xdr:from>
    <xdr:to>
      <xdr:col>10</xdr:col>
      <xdr:colOff>424962</xdr:colOff>
      <xdr:row>20</xdr:row>
      <xdr:rowOff>169985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74F4C5-35E5-3138-72CA-EFB8296BA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692393</xdr:colOff>
      <xdr:row>6</xdr:row>
      <xdr:rowOff>137746</xdr:rowOff>
    </xdr:from>
    <xdr:to>
      <xdr:col>15</xdr:col>
      <xdr:colOff>351692</xdr:colOff>
      <xdr:row>20</xdr:row>
      <xdr:rowOff>169985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30CE51-543C-DD05-0BB5-97BB8257F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102577</xdr:colOff>
      <xdr:row>33</xdr:row>
      <xdr:rowOff>49823</xdr:rowOff>
    </xdr:from>
    <xdr:to>
      <xdr:col>11</xdr:col>
      <xdr:colOff>498230</xdr:colOff>
      <xdr:row>50</xdr:row>
      <xdr:rowOff>131885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8804109-BC19-3F1A-2DAF-520912167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5</xdr:col>
      <xdr:colOff>282883</xdr:colOff>
      <xdr:row>9</xdr:row>
      <xdr:rowOff>102040</xdr:rowOff>
    </xdr:from>
    <xdr:to>
      <xdr:col>6</xdr:col>
      <xdr:colOff>643813</xdr:colOff>
      <xdr:row>17</xdr:row>
      <xdr:rowOff>171424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7633" y="1845848"/>
          <a:ext cx="1174218" cy="16153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2</xdr:row>
      <xdr:rowOff>66675</xdr:rowOff>
    </xdr:from>
    <xdr:to>
      <xdr:col>15</xdr:col>
      <xdr:colOff>104775</xdr:colOff>
      <xdr:row>28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BD7F1B-B14C-655C-65C0-4A537083A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9524</xdr:colOff>
      <xdr:row>2</xdr:row>
      <xdr:rowOff>57151</xdr:rowOff>
    </xdr:from>
    <xdr:to>
      <xdr:col>25</xdr:col>
      <xdr:colOff>266699</xdr:colOff>
      <xdr:row>28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C9C23D-D3DB-A13A-0D5A-08B350A6C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1:S211"/>
  <sheetViews>
    <sheetView tabSelected="1" zoomScale="130" zoomScaleNormal="130" workbookViewId="0">
      <selection activeCell="C13" sqref="C13"/>
    </sheetView>
  </sheetViews>
  <sheetFormatPr defaultRowHeight="15" x14ac:dyDescent="0.25"/>
  <cols>
    <col min="1" max="1" width="3.28515625" customWidth="1"/>
    <col min="2" max="2" width="14.7109375" customWidth="1"/>
    <col min="3" max="3" width="12.5703125" customWidth="1"/>
    <col min="4" max="4" width="11.7109375" customWidth="1"/>
    <col min="5" max="5" width="13.42578125" bestFit="1" customWidth="1"/>
    <col min="6" max="9" width="12.140625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1" spans="1:18" ht="15.75" thickBot="1" x14ac:dyDescent="0.3">
      <c r="M1" t="s">
        <v>28</v>
      </c>
      <c r="O1" s="32"/>
    </row>
    <row r="2" spans="1:18" x14ac:dyDescent="0.25">
      <c r="A2" s="3"/>
      <c r="B2" s="3" t="s">
        <v>36</v>
      </c>
      <c r="M2" s="57" t="s">
        <v>19</v>
      </c>
      <c r="N2" s="40" t="s">
        <v>37</v>
      </c>
      <c r="O2" s="29" t="s">
        <v>38</v>
      </c>
    </row>
    <row r="3" spans="1:18" x14ac:dyDescent="0.25">
      <c r="A3" s="3"/>
      <c r="B3" t="s">
        <v>64</v>
      </c>
      <c r="M3" s="58" t="s">
        <v>20</v>
      </c>
      <c r="N3" s="56" t="s">
        <v>37</v>
      </c>
      <c r="O3" s="29" t="s">
        <v>39</v>
      </c>
      <c r="R3" s="31"/>
    </row>
    <row r="4" spans="1:18" x14ac:dyDescent="0.25">
      <c r="A4" s="3"/>
      <c r="B4" s="33" t="s">
        <v>43</v>
      </c>
      <c r="D4" s="30"/>
      <c r="M4" s="58" t="s">
        <v>21</v>
      </c>
      <c r="N4" s="56" t="s">
        <v>37</v>
      </c>
      <c r="O4" s="29" t="s">
        <v>40</v>
      </c>
      <c r="R4" s="31"/>
    </row>
    <row r="5" spans="1:18" ht="15.75" thickBot="1" x14ac:dyDescent="0.3">
      <c r="A5" s="3"/>
      <c r="B5" s="3"/>
      <c r="M5" s="59" t="s">
        <v>22</v>
      </c>
      <c r="N5" s="41" t="s">
        <v>41</v>
      </c>
      <c r="O5" s="29" t="s">
        <v>39</v>
      </c>
      <c r="R5" s="31"/>
    </row>
    <row r="6" spans="1:18" x14ac:dyDescent="0.25">
      <c r="A6" s="3"/>
      <c r="B6" t="s">
        <v>42</v>
      </c>
      <c r="K6" s="12"/>
      <c r="L6" s="12"/>
    </row>
    <row r="7" spans="1:18" ht="15.75" thickBot="1" x14ac:dyDescent="0.3">
      <c r="A7" s="3"/>
      <c r="B7" s="7" t="s">
        <v>23</v>
      </c>
    </row>
    <row r="8" spans="1:18" ht="15.75" thickBot="1" x14ac:dyDescent="0.3">
      <c r="A8" s="3"/>
      <c r="B8" s="20"/>
      <c r="C8" s="53" t="s">
        <v>9</v>
      </c>
      <c r="D8" s="60" t="s">
        <v>57</v>
      </c>
      <c r="E8" s="34" t="s">
        <v>58</v>
      </c>
      <c r="F8" s="23"/>
      <c r="G8" s="23"/>
      <c r="H8" s="23"/>
      <c r="I8" s="23"/>
      <c r="J8" s="23"/>
    </row>
    <row r="9" spans="1:18" x14ac:dyDescent="0.25">
      <c r="A9" s="3"/>
      <c r="B9" s="57" t="s">
        <v>19</v>
      </c>
      <c r="C9" s="63">
        <v>12</v>
      </c>
      <c r="D9" s="64">
        <v>13.08</v>
      </c>
      <c r="E9" s="65">
        <v>13.42</v>
      </c>
      <c r="F9" s="102">
        <f>+(E9-D9)/D9</f>
        <v>2.5993883792048918E-2</v>
      </c>
      <c r="G9" s="51"/>
      <c r="H9" s="51"/>
      <c r="I9" s="51"/>
      <c r="J9" s="23"/>
    </row>
    <row r="10" spans="1:18" x14ac:dyDescent="0.25">
      <c r="A10" s="3"/>
      <c r="B10" s="58" t="s">
        <v>20</v>
      </c>
      <c r="C10" s="61">
        <v>12</v>
      </c>
      <c r="D10" s="62">
        <v>13.1</v>
      </c>
      <c r="E10" s="66">
        <v>13.53</v>
      </c>
      <c r="F10" s="102">
        <f t="shared" ref="F10:F12" si="0">+(E10-D10)/D10</f>
        <v>3.2824427480916012E-2</v>
      </c>
      <c r="G10" s="51"/>
      <c r="H10" s="51"/>
      <c r="I10" s="52"/>
      <c r="J10" s="23"/>
    </row>
    <row r="11" spans="1:18" x14ac:dyDescent="0.25">
      <c r="A11" s="3"/>
      <c r="B11" s="58" t="s">
        <v>21</v>
      </c>
      <c r="C11" s="61">
        <v>12</v>
      </c>
      <c r="D11" s="62">
        <v>12.6</v>
      </c>
      <c r="E11" s="66">
        <v>12.65</v>
      </c>
      <c r="F11" s="102">
        <f t="shared" si="0"/>
        <v>3.9682539682540244E-3</v>
      </c>
      <c r="G11" s="51"/>
      <c r="H11" s="51"/>
      <c r="I11" s="51"/>
      <c r="J11" s="23"/>
    </row>
    <row r="12" spans="1:18" ht="15.75" thickBot="1" x14ac:dyDescent="0.3">
      <c r="B12" s="59" t="s">
        <v>22</v>
      </c>
      <c r="C12" s="67">
        <v>12</v>
      </c>
      <c r="D12" s="39">
        <v>12.38</v>
      </c>
      <c r="E12" s="68">
        <v>12.43</v>
      </c>
      <c r="F12" s="102">
        <f t="shared" si="0"/>
        <v>4.0387722132470862E-3</v>
      </c>
      <c r="G12" s="51"/>
      <c r="H12" s="51"/>
      <c r="I12" s="52"/>
      <c r="J12" s="24"/>
    </row>
    <row r="13" spans="1:18" x14ac:dyDescent="0.25">
      <c r="F13" s="103"/>
    </row>
    <row r="14" spans="1:18" x14ac:dyDescent="0.25">
      <c r="B14" s="54"/>
      <c r="C14" s="50"/>
      <c r="D14" s="51"/>
      <c r="E14" s="51"/>
      <c r="F14" s="104"/>
      <c r="G14" s="51"/>
      <c r="H14" s="51"/>
      <c r="I14" s="23"/>
      <c r="K14" s="8"/>
      <c r="L14" s="8"/>
    </row>
    <row r="15" spans="1:18" ht="15.75" thickBot="1" x14ac:dyDescent="0.3">
      <c r="B15" s="7" t="s">
        <v>59</v>
      </c>
      <c r="C15" s="50"/>
      <c r="D15" s="51"/>
      <c r="E15" s="51"/>
      <c r="F15" s="104"/>
      <c r="G15" s="51"/>
      <c r="H15" s="51"/>
      <c r="I15" s="51"/>
    </row>
    <row r="16" spans="1:18" ht="15.75" thickBot="1" x14ac:dyDescent="0.3">
      <c r="B16" s="20"/>
      <c r="C16" s="53" t="s">
        <v>9</v>
      </c>
      <c r="D16" s="60" t="s">
        <v>57</v>
      </c>
      <c r="E16" s="34" t="s">
        <v>58</v>
      </c>
      <c r="F16" s="103"/>
      <c r="I16" s="52"/>
    </row>
    <row r="17" spans="2:9" x14ac:dyDescent="0.25">
      <c r="B17" s="57" t="s">
        <v>19</v>
      </c>
      <c r="C17" s="63">
        <v>12</v>
      </c>
      <c r="D17" s="64">
        <v>16.510000000000002</v>
      </c>
      <c r="E17" s="65">
        <v>17.829999999999998</v>
      </c>
      <c r="F17" s="102">
        <f t="shared" ref="F17:F20" si="1">+(E17-D17)/D17</f>
        <v>7.9951544518473444E-2</v>
      </c>
      <c r="G17" s="23"/>
      <c r="H17" s="23"/>
    </row>
    <row r="18" spans="2:9" x14ac:dyDescent="0.25">
      <c r="B18" s="58" t="s">
        <v>20</v>
      </c>
      <c r="C18" s="61">
        <v>12</v>
      </c>
      <c r="D18" s="62">
        <v>16.55</v>
      </c>
      <c r="E18" s="66">
        <v>18.03</v>
      </c>
      <c r="F18" s="102">
        <f t="shared" si="1"/>
        <v>8.9425981873111807E-2</v>
      </c>
      <c r="G18" s="52"/>
      <c r="H18" s="51"/>
    </row>
    <row r="19" spans="2:9" x14ac:dyDescent="0.25">
      <c r="B19" s="58" t="s">
        <v>21</v>
      </c>
      <c r="C19" s="61">
        <v>12</v>
      </c>
      <c r="D19" s="62">
        <v>13.92</v>
      </c>
      <c r="E19" s="66">
        <v>14.71</v>
      </c>
      <c r="F19" s="102">
        <f t="shared" si="1"/>
        <v>5.675287356321846E-2</v>
      </c>
      <c r="G19" s="52"/>
      <c r="H19" s="51"/>
    </row>
    <row r="20" spans="2:9" ht="15.75" thickBot="1" x14ac:dyDescent="0.3">
      <c r="B20" s="59" t="s">
        <v>22</v>
      </c>
      <c r="C20" s="67">
        <v>12</v>
      </c>
      <c r="D20" s="39">
        <v>13.6</v>
      </c>
      <c r="E20" s="68">
        <v>14.39</v>
      </c>
      <c r="F20" s="102">
        <f t="shared" si="1"/>
        <v>5.8088235294117718E-2</v>
      </c>
      <c r="G20" s="8"/>
      <c r="H20" s="8"/>
    </row>
    <row r="21" spans="2:9" x14ac:dyDescent="0.25">
      <c r="B21" s="44"/>
      <c r="C21" s="8"/>
      <c r="D21" s="8"/>
      <c r="E21" s="8"/>
      <c r="F21" s="8"/>
      <c r="G21" s="8"/>
    </row>
    <row r="22" spans="2:9" x14ac:dyDescent="0.25">
      <c r="B22" s="44"/>
      <c r="C22" s="8"/>
      <c r="D22" s="8"/>
      <c r="E22" s="8"/>
      <c r="F22" s="8"/>
      <c r="G22" s="8"/>
    </row>
    <row r="23" spans="2:9" x14ac:dyDescent="0.25">
      <c r="B23" s="44"/>
      <c r="C23" s="8"/>
      <c r="D23" s="8"/>
      <c r="E23" s="8"/>
      <c r="F23" s="8"/>
      <c r="G23" s="8"/>
    </row>
    <row r="24" spans="2:9" x14ac:dyDescent="0.25">
      <c r="B24" s="44"/>
      <c r="C24" s="8"/>
      <c r="D24" s="8"/>
      <c r="E24" s="8"/>
      <c r="F24" s="8"/>
      <c r="G24" s="8"/>
    </row>
    <row r="26" spans="2:9" ht="15.75" thickBot="1" x14ac:dyDescent="0.3">
      <c r="B26" s="44" t="s">
        <v>46</v>
      </c>
    </row>
    <row r="27" spans="2:9" ht="15.75" thickBot="1" x14ac:dyDescent="0.3">
      <c r="B27" s="88"/>
      <c r="C27" s="92" t="s">
        <v>47</v>
      </c>
      <c r="D27" s="98" t="s">
        <v>48</v>
      </c>
      <c r="F27" s="90" t="s">
        <v>53</v>
      </c>
      <c r="G27" s="91" t="s">
        <v>54</v>
      </c>
      <c r="H27" s="96" t="s">
        <v>55</v>
      </c>
      <c r="I27" s="97" t="s">
        <v>56</v>
      </c>
    </row>
    <row r="28" spans="2:9" x14ac:dyDescent="0.25">
      <c r="B28" s="87" t="s">
        <v>19</v>
      </c>
      <c r="C28" s="93">
        <f>AVERAGE(F28:G28)</f>
        <v>8</v>
      </c>
      <c r="D28" s="99">
        <f>AVERAGE(H28:I28)</f>
        <v>2.75</v>
      </c>
      <c r="F28" s="90">
        <v>6</v>
      </c>
      <c r="G28" s="91">
        <v>10</v>
      </c>
      <c r="H28" s="96">
        <v>2.7</v>
      </c>
      <c r="I28" s="97">
        <v>2.8</v>
      </c>
    </row>
    <row r="29" spans="2:9" x14ac:dyDescent="0.25">
      <c r="B29" s="58" t="s">
        <v>20</v>
      </c>
      <c r="C29" s="94">
        <f t="shared" ref="C29:C31" si="2">AVERAGE(F29:G29)</f>
        <v>8.5</v>
      </c>
      <c r="D29" s="100">
        <f t="shared" ref="D29:D31" si="3">AVERAGE(H29:I29)</f>
        <v>2.6500000000000004</v>
      </c>
      <c r="F29" s="90">
        <v>8</v>
      </c>
      <c r="G29" s="91">
        <v>9</v>
      </c>
      <c r="H29" s="96">
        <v>2.6</v>
      </c>
      <c r="I29" s="97">
        <v>2.7</v>
      </c>
    </row>
    <row r="30" spans="2:9" x14ac:dyDescent="0.25">
      <c r="B30" s="58" t="s">
        <v>21</v>
      </c>
      <c r="C30" s="94">
        <f t="shared" si="2"/>
        <v>2.5</v>
      </c>
      <c r="D30" s="100">
        <f t="shared" si="3"/>
        <v>2.4500000000000002</v>
      </c>
      <c r="F30" s="90">
        <v>3</v>
      </c>
      <c r="G30" s="91">
        <v>2</v>
      </c>
      <c r="H30" s="96">
        <v>2.4</v>
      </c>
      <c r="I30" s="97">
        <v>2.5</v>
      </c>
    </row>
    <row r="31" spans="2:9" ht="15.75" thickBot="1" x14ac:dyDescent="0.3">
      <c r="B31" s="59" t="s">
        <v>22</v>
      </c>
      <c r="C31" s="95">
        <f t="shared" si="2"/>
        <v>20</v>
      </c>
      <c r="D31" s="101">
        <f t="shared" si="3"/>
        <v>2.3499999999999996</v>
      </c>
      <c r="F31" s="90">
        <v>17</v>
      </c>
      <c r="G31" s="91">
        <v>23</v>
      </c>
      <c r="H31" s="96">
        <v>2.4</v>
      </c>
      <c r="I31" s="97">
        <v>2.2999999999999998</v>
      </c>
    </row>
    <row r="32" spans="2:9" x14ac:dyDescent="0.25">
      <c r="B32" s="89" t="s">
        <v>49</v>
      </c>
    </row>
    <row r="33" spans="2:2" x14ac:dyDescent="0.25">
      <c r="B33" s="89" t="s">
        <v>50</v>
      </c>
    </row>
    <row r="34" spans="2:2" x14ac:dyDescent="0.25">
      <c r="B34" s="89" t="s">
        <v>51</v>
      </c>
    </row>
    <row r="35" spans="2:2" x14ac:dyDescent="0.25">
      <c r="B35" s="89" t="s">
        <v>52</v>
      </c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53" spans="1:19" x14ac:dyDescent="0.25">
      <c r="G53" s="8" t="s">
        <v>29</v>
      </c>
    </row>
    <row r="54" spans="1:19" ht="15.75" thickBot="1" x14ac:dyDescent="0.3">
      <c r="B54" t="s">
        <v>0</v>
      </c>
      <c r="G54" s="8" t="s">
        <v>30</v>
      </c>
      <c r="S54" s="14"/>
    </row>
    <row r="55" spans="1:19" ht="15.75" thickBot="1" x14ac:dyDescent="0.3">
      <c r="B55" s="42"/>
      <c r="C55" s="5" t="s">
        <v>1</v>
      </c>
      <c r="D55" s="25" t="s">
        <v>2</v>
      </c>
      <c r="E55" s="28" t="s">
        <v>10</v>
      </c>
      <c r="F55" s="10" t="s">
        <v>11</v>
      </c>
      <c r="G55" s="8" t="s">
        <v>31</v>
      </c>
      <c r="R55" s="3"/>
      <c r="S55" s="14"/>
    </row>
    <row r="56" spans="1:19" x14ac:dyDescent="0.25">
      <c r="B56" s="71" t="s">
        <v>19</v>
      </c>
      <c r="C56" s="36">
        <v>64.900000000000006</v>
      </c>
      <c r="D56" s="75">
        <v>60.7</v>
      </c>
      <c r="E56" s="37">
        <f>AVERAGE(C56:D56)</f>
        <v>62.800000000000004</v>
      </c>
      <c r="F56" s="11">
        <f>+E56*9.81/(1000000*0.004*0.004)</f>
        <v>38.504250000000006</v>
      </c>
      <c r="G56" s="79">
        <f>607/593-1</f>
        <v>2.3608768971332239E-2</v>
      </c>
      <c r="R56" s="15"/>
      <c r="S56" s="16"/>
    </row>
    <row r="57" spans="1:19" x14ac:dyDescent="0.25">
      <c r="B57" s="72" t="s">
        <v>20</v>
      </c>
      <c r="C57" s="74">
        <v>68.400000000000006</v>
      </c>
      <c r="D57" s="76">
        <v>64.5</v>
      </c>
      <c r="E57" s="78">
        <f t="shared" ref="E57" si="4">AVERAGE(C57:D57)</f>
        <v>66.45</v>
      </c>
      <c r="F57" s="11">
        <f t="shared" ref="F57" si="5">+E57*9.81/(1000000*0.004*0.004)</f>
        <v>40.742156250000001</v>
      </c>
      <c r="G57" s="79">
        <f>617/593-1</f>
        <v>4.04721753794266E-2</v>
      </c>
      <c r="R57" s="3"/>
      <c r="S57" s="16"/>
    </row>
    <row r="58" spans="1:19" x14ac:dyDescent="0.25">
      <c r="A58" s="27"/>
      <c r="B58" s="72" t="s">
        <v>21</v>
      </c>
      <c r="C58" s="74">
        <v>62.7</v>
      </c>
      <c r="D58" s="76">
        <v>66.900000000000006</v>
      </c>
      <c r="E58" s="78">
        <f t="shared" ref="E58:E59" si="6">AVERAGE(C58:D58)</f>
        <v>64.800000000000011</v>
      </c>
      <c r="F58" s="11">
        <f t="shared" ref="F58:F59" si="7">+E58*9.81/(1000000*0.004*0.004)</f>
        <v>39.730500000000006</v>
      </c>
      <c r="G58" s="79">
        <f>607/593-1</f>
        <v>2.3608768971332239E-2</v>
      </c>
      <c r="R58" s="3"/>
      <c r="S58" s="16"/>
    </row>
    <row r="59" spans="1:19" ht="15.75" thickBot="1" x14ac:dyDescent="0.3">
      <c r="B59" s="73" t="s">
        <v>22</v>
      </c>
      <c r="C59" s="35">
        <v>60.7</v>
      </c>
      <c r="D59" s="77">
        <v>64.900000000000006</v>
      </c>
      <c r="E59" s="38">
        <f t="shared" si="6"/>
        <v>62.800000000000004</v>
      </c>
      <c r="F59" s="11">
        <f t="shared" si="7"/>
        <v>38.504250000000006</v>
      </c>
      <c r="G59" s="79">
        <f>606/593-1</f>
        <v>2.1922428330522825E-2</v>
      </c>
    </row>
    <row r="60" spans="1:19" x14ac:dyDescent="0.25">
      <c r="B60" t="s">
        <v>25</v>
      </c>
      <c r="C60" s="8"/>
      <c r="D60" s="8"/>
      <c r="E60" s="14"/>
      <c r="F60" s="11"/>
    </row>
    <row r="64" spans="1:19" x14ac:dyDescent="0.25">
      <c r="B64" s="4"/>
      <c r="M64" s="19"/>
    </row>
    <row r="65" spans="1:13" x14ac:dyDescent="0.25">
      <c r="B65" s="4"/>
      <c r="M65" s="19"/>
    </row>
    <row r="66" spans="1:13" x14ac:dyDescent="0.25">
      <c r="B66" s="4"/>
      <c r="M66" s="19"/>
    </row>
    <row r="67" spans="1:13" x14ac:dyDescent="0.25">
      <c r="M67" s="19"/>
    </row>
    <row r="68" spans="1:13" x14ac:dyDescent="0.25">
      <c r="M68" s="19"/>
    </row>
    <row r="69" spans="1:13" x14ac:dyDescent="0.25">
      <c r="G69" s="26"/>
      <c r="M69" s="19"/>
    </row>
    <row r="70" spans="1:13" x14ac:dyDescent="0.25">
      <c r="M70" s="19"/>
    </row>
    <row r="71" spans="1:13" x14ac:dyDescent="0.25">
      <c r="A71" s="27"/>
      <c r="M71" s="19"/>
    </row>
    <row r="72" spans="1:13" x14ac:dyDescent="0.25">
      <c r="M72" s="19"/>
    </row>
    <row r="73" spans="1:13" ht="15.75" thickBot="1" x14ac:dyDescent="0.3">
      <c r="B73" t="s">
        <v>4</v>
      </c>
      <c r="M73" s="19"/>
    </row>
    <row r="74" spans="1:13" ht="15.75" thickBot="1" x14ac:dyDescent="0.3">
      <c r="B74" s="2"/>
      <c r="C74" s="5" t="s">
        <v>1</v>
      </c>
      <c r="D74" s="25" t="s">
        <v>2</v>
      </c>
      <c r="E74" s="28" t="s">
        <v>3</v>
      </c>
      <c r="F74" s="10" t="s">
        <v>11</v>
      </c>
      <c r="M74" s="19"/>
    </row>
    <row r="75" spans="1:13" x14ac:dyDescent="0.25">
      <c r="B75" s="71" t="s">
        <v>19</v>
      </c>
      <c r="C75" s="36">
        <v>43.1</v>
      </c>
      <c r="D75" s="75">
        <v>36.6</v>
      </c>
      <c r="E75" s="37">
        <f>AVERAGE(C75:D75)</f>
        <v>39.85</v>
      </c>
      <c r="F75" s="11">
        <f>+E75*9.81/(1000000*0.004*0.004)</f>
        <v>24.433031250000003</v>
      </c>
      <c r="M75" s="19"/>
    </row>
    <row r="76" spans="1:13" x14ac:dyDescent="0.25">
      <c r="B76" s="72" t="s">
        <v>20</v>
      </c>
      <c r="C76" s="74">
        <v>31</v>
      </c>
      <c r="D76" s="76">
        <v>29.4</v>
      </c>
      <c r="E76" s="78">
        <f t="shared" ref="E76:E78" si="8">AVERAGE(C76:D76)</f>
        <v>30.2</v>
      </c>
      <c r="F76" s="11">
        <f t="shared" ref="F76:F78" si="9">+E76*9.81/(1000000*0.004*0.004)</f>
        <v>18.516375</v>
      </c>
      <c r="M76" s="19"/>
    </row>
    <row r="77" spans="1:13" x14ac:dyDescent="0.25">
      <c r="B77" s="72" t="s">
        <v>21</v>
      </c>
      <c r="C77" s="74">
        <v>43</v>
      </c>
      <c r="D77" s="76">
        <v>45.4</v>
      </c>
      <c r="E77" s="78">
        <f t="shared" si="8"/>
        <v>44.2</v>
      </c>
      <c r="F77" s="11">
        <f t="shared" si="9"/>
        <v>27.100125000000002</v>
      </c>
      <c r="M77" s="19"/>
    </row>
    <row r="78" spans="1:13" ht="15.75" thickBot="1" x14ac:dyDescent="0.3">
      <c r="B78" s="73" t="s">
        <v>22</v>
      </c>
      <c r="C78" s="35">
        <v>24.2</v>
      </c>
      <c r="D78" s="77">
        <v>21.9</v>
      </c>
      <c r="E78" s="38">
        <f t="shared" si="8"/>
        <v>23.049999999999997</v>
      </c>
      <c r="F78" s="11">
        <f t="shared" si="9"/>
        <v>14.13253125</v>
      </c>
      <c r="M78" s="19"/>
    </row>
    <row r="79" spans="1:13" x14ac:dyDescent="0.25">
      <c r="B79" t="s">
        <v>24</v>
      </c>
      <c r="M79" s="19"/>
    </row>
    <row r="80" spans="1:13" x14ac:dyDescent="0.25">
      <c r="M80" s="19"/>
    </row>
    <row r="81" spans="2:13" x14ac:dyDescent="0.25">
      <c r="M81" s="19"/>
    </row>
    <row r="82" spans="2:13" x14ac:dyDescent="0.25">
      <c r="M82" s="19"/>
    </row>
    <row r="83" spans="2:13" x14ac:dyDescent="0.25">
      <c r="M83" s="19"/>
    </row>
    <row r="84" spans="2:13" x14ac:dyDescent="0.25">
      <c r="M84" s="19"/>
    </row>
    <row r="85" spans="2:13" x14ac:dyDescent="0.25">
      <c r="M85" s="19"/>
    </row>
    <row r="86" spans="2:13" x14ac:dyDescent="0.25">
      <c r="M86" s="19"/>
    </row>
    <row r="87" spans="2:13" x14ac:dyDescent="0.25">
      <c r="M87" s="19"/>
    </row>
    <row r="88" spans="2:13" x14ac:dyDescent="0.25">
      <c r="M88" s="19"/>
    </row>
    <row r="89" spans="2:13" x14ac:dyDescent="0.25">
      <c r="M89" s="19"/>
    </row>
    <row r="90" spans="2:13" x14ac:dyDescent="0.25">
      <c r="M90" s="19"/>
    </row>
    <row r="91" spans="2:13" x14ac:dyDescent="0.25">
      <c r="B91" s="3"/>
      <c r="M91" s="19"/>
    </row>
    <row r="92" spans="2:13" x14ac:dyDescent="0.25">
      <c r="B92" s="3"/>
      <c r="M92" s="19"/>
    </row>
    <row r="93" spans="2:13" x14ac:dyDescent="0.25">
      <c r="M93" s="19"/>
    </row>
    <row r="94" spans="2:13" ht="15.75" thickBot="1" x14ac:dyDescent="0.3">
      <c r="B94" s="43" t="s">
        <v>26</v>
      </c>
      <c r="M94" s="19"/>
    </row>
    <row r="95" spans="2:13" ht="15.75" thickBot="1" x14ac:dyDescent="0.3">
      <c r="B95" s="42"/>
      <c r="C95" s="6" t="s">
        <v>5</v>
      </c>
      <c r="D95" s="10" t="s">
        <v>11</v>
      </c>
      <c r="M95" s="19"/>
    </row>
    <row r="96" spans="2:13" x14ac:dyDescent="0.25">
      <c r="B96" s="71" t="s">
        <v>19</v>
      </c>
      <c r="C96" s="37">
        <v>31.9</v>
      </c>
      <c r="D96" s="11">
        <f>+C96*9.81/(1000000*2*0.005*0.005*PI()/4)</f>
        <v>7.9689261977975416</v>
      </c>
      <c r="E96" s="26"/>
      <c r="M96" s="19"/>
    </row>
    <row r="97" spans="2:13" x14ac:dyDescent="0.25">
      <c r="B97" s="72" t="s">
        <v>20</v>
      </c>
      <c r="C97" s="78">
        <v>33.200000000000003</v>
      </c>
      <c r="D97" s="11">
        <f>+C97*9.81/(1000000*2*0.005*0.005*PI()/4)</f>
        <v>8.2936786760776933</v>
      </c>
      <c r="M97" s="19"/>
    </row>
    <row r="98" spans="2:13" x14ac:dyDescent="0.25">
      <c r="B98" s="72" t="s">
        <v>21</v>
      </c>
      <c r="C98" s="78">
        <v>28.4</v>
      </c>
      <c r="D98" s="11">
        <f t="shared" ref="D98:D99" si="10">+C98*9.81/(1000000*2*0.005*0.005*PI()/4)</f>
        <v>7.0945926024279045</v>
      </c>
      <c r="M98" s="19"/>
    </row>
    <row r="99" spans="2:13" ht="15.75" thickBot="1" x14ac:dyDescent="0.3">
      <c r="B99" s="73" t="s">
        <v>22</v>
      </c>
      <c r="C99" s="38">
        <v>22.8</v>
      </c>
      <c r="D99" s="11">
        <f t="shared" si="10"/>
        <v>5.6956588498364873</v>
      </c>
      <c r="M99" s="19"/>
    </row>
    <row r="100" spans="2:13" x14ac:dyDescent="0.25">
      <c r="B100" s="3" t="s">
        <v>27</v>
      </c>
      <c r="C100" s="14"/>
      <c r="D100" s="11"/>
      <c r="M100" s="19"/>
    </row>
    <row r="101" spans="2:13" x14ac:dyDescent="0.25">
      <c r="B101" s="3"/>
      <c r="M101" s="19"/>
    </row>
    <row r="102" spans="2:13" x14ac:dyDescent="0.25">
      <c r="B102" s="3"/>
      <c r="M102" s="19"/>
    </row>
    <row r="103" spans="2:13" x14ac:dyDescent="0.25">
      <c r="B103" s="3"/>
      <c r="M103" s="19"/>
    </row>
    <row r="104" spans="2:13" x14ac:dyDescent="0.25">
      <c r="B104" s="3"/>
      <c r="M104" s="19"/>
    </row>
    <row r="105" spans="2:13" x14ac:dyDescent="0.25">
      <c r="B105" s="3"/>
      <c r="M105" s="19"/>
    </row>
    <row r="106" spans="2:13" x14ac:dyDescent="0.25">
      <c r="B106" s="43"/>
      <c r="M106" s="19"/>
    </row>
    <row r="107" spans="2:13" x14ac:dyDescent="0.25">
      <c r="C107" s="14"/>
      <c r="D107" s="10"/>
      <c r="M107" s="19"/>
    </row>
    <row r="108" spans="2:13" x14ac:dyDescent="0.25">
      <c r="B108" s="69"/>
      <c r="C108" s="16"/>
      <c r="D108" s="11"/>
      <c r="M108" s="19"/>
    </row>
    <row r="109" spans="2:13" x14ac:dyDescent="0.25">
      <c r="B109" s="70"/>
      <c r="C109" s="16"/>
      <c r="D109" s="11"/>
      <c r="M109" s="19"/>
    </row>
    <row r="110" spans="2:13" x14ac:dyDescent="0.25">
      <c r="B110" s="3"/>
      <c r="C110" s="16"/>
      <c r="D110" s="11"/>
      <c r="M110" s="19"/>
    </row>
    <row r="111" spans="2:13" x14ac:dyDescent="0.25">
      <c r="B111" s="45"/>
      <c r="C111" s="16"/>
      <c r="D111" s="11"/>
      <c r="M111" s="19"/>
    </row>
    <row r="112" spans="2:13" x14ac:dyDescent="0.25">
      <c r="C112" s="14"/>
      <c r="D112" s="11"/>
      <c r="M112" s="19"/>
    </row>
    <row r="113" spans="2:13" x14ac:dyDescent="0.25">
      <c r="B113" s="3"/>
      <c r="M113" s="19"/>
    </row>
    <row r="114" spans="2:13" x14ac:dyDescent="0.25">
      <c r="B114" s="3"/>
      <c r="M114" s="19"/>
    </row>
    <row r="115" spans="2:13" x14ac:dyDescent="0.25">
      <c r="B115" s="3"/>
      <c r="M115" s="19"/>
    </row>
    <row r="116" spans="2:13" x14ac:dyDescent="0.25">
      <c r="B116" s="3"/>
      <c r="M116" s="19"/>
    </row>
    <row r="117" spans="2:13" x14ac:dyDescent="0.25">
      <c r="B117" s="3"/>
      <c r="M117" s="19"/>
    </row>
    <row r="118" spans="2:13" x14ac:dyDescent="0.25">
      <c r="B118" s="3"/>
      <c r="M118" s="19"/>
    </row>
    <row r="119" spans="2:13" x14ac:dyDescent="0.25">
      <c r="B119" s="3"/>
      <c r="M119" s="19"/>
    </row>
    <row r="120" spans="2:13" x14ac:dyDescent="0.25">
      <c r="B120" s="3"/>
      <c r="M120" s="19"/>
    </row>
    <row r="121" spans="2:13" x14ac:dyDescent="0.25">
      <c r="B121" s="3"/>
      <c r="M121" s="19"/>
    </row>
    <row r="122" spans="2:13" x14ac:dyDescent="0.25">
      <c r="B122" s="3"/>
      <c r="M122" s="19"/>
    </row>
    <row r="123" spans="2:13" x14ac:dyDescent="0.25">
      <c r="B123" s="3"/>
      <c r="M123" s="19"/>
    </row>
    <row r="124" spans="2:13" x14ac:dyDescent="0.25">
      <c r="B124" s="3"/>
      <c r="M124" s="19"/>
    </row>
    <row r="125" spans="2:13" x14ac:dyDescent="0.25">
      <c r="B125" s="4"/>
      <c r="M125" s="19"/>
    </row>
    <row r="126" spans="2:13" x14ac:dyDescent="0.25">
      <c r="B126" s="4"/>
      <c r="M126" s="19"/>
    </row>
    <row r="127" spans="2:13" ht="15.75" thickBot="1" x14ac:dyDescent="0.3">
      <c r="B127" t="s">
        <v>33</v>
      </c>
      <c r="M127" s="19"/>
    </row>
    <row r="128" spans="2:13" x14ac:dyDescent="0.25">
      <c r="B128" s="55"/>
      <c r="C128" s="83" t="s">
        <v>34</v>
      </c>
      <c r="D128" s="80"/>
      <c r="E128" s="80"/>
      <c r="F128" s="80"/>
      <c r="M128" s="19"/>
    </row>
    <row r="129" spans="2:13" x14ac:dyDescent="0.25">
      <c r="B129" s="58" t="s">
        <v>19</v>
      </c>
      <c r="C129" s="81">
        <v>0.5</v>
      </c>
      <c r="D129" s="47"/>
      <c r="E129" s="47"/>
      <c r="F129" s="47"/>
      <c r="M129" s="19"/>
    </row>
    <row r="130" spans="2:13" x14ac:dyDescent="0.25">
      <c r="B130" s="58" t="s">
        <v>20</v>
      </c>
      <c r="C130" s="81">
        <v>0.54</v>
      </c>
      <c r="D130" s="47"/>
      <c r="E130" s="47"/>
      <c r="F130" s="47"/>
      <c r="M130" s="19"/>
    </row>
    <row r="131" spans="2:13" x14ac:dyDescent="0.25">
      <c r="B131" s="58" t="s">
        <v>21</v>
      </c>
      <c r="C131" s="81">
        <v>0.44</v>
      </c>
      <c r="D131" s="47"/>
      <c r="E131" s="47"/>
      <c r="F131" s="47"/>
      <c r="M131" s="19"/>
    </row>
    <row r="132" spans="2:13" ht="15.75" thickBot="1" x14ac:dyDescent="0.3">
      <c r="B132" s="59" t="s">
        <v>22</v>
      </c>
      <c r="C132" s="82">
        <v>0.51</v>
      </c>
      <c r="D132" s="47"/>
      <c r="E132" s="47"/>
      <c r="F132" s="47"/>
      <c r="M132" s="19"/>
    </row>
    <row r="133" spans="2:13" x14ac:dyDescent="0.25">
      <c r="B133" t="s">
        <v>32</v>
      </c>
      <c r="C133" s="14"/>
      <c r="D133" s="8"/>
      <c r="E133" s="23"/>
      <c r="F133" s="23"/>
      <c r="M133" s="19"/>
    </row>
    <row r="134" spans="2:13" x14ac:dyDescent="0.25">
      <c r="B134" s="19" t="s">
        <v>13</v>
      </c>
      <c r="C134" s="14"/>
      <c r="D134" s="8"/>
      <c r="E134" s="23"/>
      <c r="F134" s="23"/>
      <c r="M134" s="19"/>
    </row>
    <row r="135" spans="2:13" x14ac:dyDescent="0.25">
      <c r="B135" s="3"/>
      <c r="M135" s="19"/>
    </row>
    <row r="136" spans="2:13" x14ac:dyDescent="0.25">
      <c r="B136" s="21"/>
      <c r="M136" s="19"/>
    </row>
    <row r="137" spans="2:13" x14ac:dyDescent="0.25">
      <c r="B137" s="21"/>
      <c r="M137" s="19"/>
    </row>
    <row r="138" spans="2:13" x14ac:dyDescent="0.25">
      <c r="B138" s="21"/>
      <c r="M138" s="19"/>
    </row>
    <row r="139" spans="2:13" x14ac:dyDescent="0.25">
      <c r="B139" s="21"/>
      <c r="M139" s="19"/>
    </row>
    <row r="140" spans="2:13" x14ac:dyDescent="0.25">
      <c r="B140" s="21"/>
      <c r="M140" s="19"/>
    </row>
    <row r="141" spans="2:13" x14ac:dyDescent="0.25">
      <c r="B141" s="21"/>
      <c r="M141" s="19"/>
    </row>
    <row r="142" spans="2:13" x14ac:dyDescent="0.25">
      <c r="B142" s="21"/>
      <c r="M142" s="19"/>
    </row>
    <row r="143" spans="2:13" x14ac:dyDescent="0.25">
      <c r="B143" s="21"/>
      <c r="M143" s="19"/>
    </row>
    <row r="144" spans="2:13" x14ac:dyDescent="0.25">
      <c r="B144" s="21"/>
      <c r="M144" s="19"/>
    </row>
    <row r="145" spans="2:13" x14ac:dyDescent="0.25">
      <c r="B145" s="21"/>
      <c r="M145" s="19"/>
    </row>
    <row r="146" spans="2:13" x14ac:dyDescent="0.25">
      <c r="B146" s="21"/>
      <c r="M146" s="19"/>
    </row>
    <row r="147" spans="2:13" x14ac:dyDescent="0.25">
      <c r="B147" s="21"/>
      <c r="M147" s="19"/>
    </row>
    <row r="148" spans="2:13" x14ac:dyDescent="0.25">
      <c r="B148" s="21"/>
      <c r="M148" s="19"/>
    </row>
    <row r="149" spans="2:13" x14ac:dyDescent="0.25">
      <c r="B149" s="21"/>
      <c r="M149" s="19"/>
    </row>
    <row r="150" spans="2:13" x14ac:dyDescent="0.25">
      <c r="B150" s="21"/>
      <c r="M150" s="19"/>
    </row>
    <row r="151" spans="2:13" x14ac:dyDescent="0.25">
      <c r="B151" s="21"/>
      <c r="M151" s="19"/>
    </row>
    <row r="152" spans="2:13" x14ac:dyDescent="0.25">
      <c r="B152" s="21"/>
      <c r="M152" s="19"/>
    </row>
    <row r="153" spans="2:13" x14ac:dyDescent="0.25">
      <c r="B153" s="21"/>
      <c r="M153" s="19"/>
    </row>
    <row r="154" spans="2:13" x14ac:dyDescent="0.25">
      <c r="B154" s="21"/>
      <c r="M154" s="19"/>
    </row>
    <row r="155" spans="2:13" x14ac:dyDescent="0.25">
      <c r="B155" s="21"/>
      <c r="M155" s="19"/>
    </row>
    <row r="156" spans="2:13" x14ac:dyDescent="0.25">
      <c r="B156" s="3"/>
      <c r="C156" s="14"/>
      <c r="D156" s="8"/>
      <c r="E156" s="8"/>
      <c r="M156" s="19"/>
    </row>
    <row r="157" spans="2:13" x14ac:dyDescent="0.25">
      <c r="B157" s="4"/>
      <c r="M157" s="19"/>
    </row>
    <row r="158" spans="2:13" ht="15.75" thickBot="1" x14ac:dyDescent="0.3">
      <c r="B158" t="s">
        <v>8</v>
      </c>
      <c r="M158" s="19"/>
    </row>
    <row r="159" spans="2:13" ht="15.75" thickBot="1" x14ac:dyDescent="0.3">
      <c r="B159" s="2"/>
      <c r="C159" s="5" t="s">
        <v>35</v>
      </c>
      <c r="D159" s="6" t="s">
        <v>7</v>
      </c>
      <c r="E159" s="17"/>
      <c r="M159" s="19"/>
    </row>
    <row r="160" spans="2:13" x14ac:dyDescent="0.25">
      <c r="B160" s="72" t="s">
        <v>19</v>
      </c>
      <c r="C160" s="1">
        <v>112</v>
      </c>
      <c r="D160" s="13">
        <v>1.28</v>
      </c>
      <c r="E160" s="18"/>
      <c r="F160" s="26"/>
      <c r="M160" s="19"/>
    </row>
    <row r="161" spans="1:13" x14ac:dyDescent="0.25">
      <c r="B161" s="72" t="s">
        <v>20</v>
      </c>
      <c r="C161" s="85">
        <v>102</v>
      </c>
      <c r="D161" s="86">
        <v>1.77</v>
      </c>
      <c r="E161" s="18"/>
      <c r="F161" s="26"/>
      <c r="M161" s="19"/>
    </row>
    <row r="162" spans="1:13" x14ac:dyDescent="0.25">
      <c r="A162" s="27"/>
      <c r="B162" s="72" t="s">
        <v>21</v>
      </c>
      <c r="C162" s="85">
        <v>132</v>
      </c>
      <c r="D162" s="86">
        <v>0.41</v>
      </c>
      <c r="E162" s="18"/>
      <c r="F162" s="26"/>
      <c r="M162" s="19"/>
    </row>
    <row r="163" spans="1:13" ht="15.75" thickBot="1" x14ac:dyDescent="0.3">
      <c r="B163" s="73" t="s">
        <v>22</v>
      </c>
      <c r="C163" s="46">
        <v>136</v>
      </c>
      <c r="D163" s="48">
        <v>0.26</v>
      </c>
      <c r="E163" s="18"/>
      <c r="M163" s="19"/>
    </row>
    <row r="164" spans="1:13" x14ac:dyDescent="0.25">
      <c r="B164" s="33" t="s">
        <v>45</v>
      </c>
      <c r="C164" s="8"/>
      <c r="D164" s="22"/>
      <c r="E164" s="18"/>
      <c r="M164" s="19"/>
    </row>
    <row r="165" spans="1:13" x14ac:dyDescent="0.25">
      <c r="B165" s="3"/>
      <c r="C165" s="8"/>
      <c r="D165" s="22"/>
      <c r="E165" s="18"/>
      <c r="M165" s="19"/>
    </row>
    <row r="166" spans="1:13" x14ac:dyDescent="0.25">
      <c r="B166" s="3"/>
      <c r="C166" s="8"/>
      <c r="D166" s="22"/>
      <c r="E166" s="18"/>
      <c r="M166" s="19"/>
    </row>
    <row r="167" spans="1:13" x14ac:dyDescent="0.25">
      <c r="B167" s="3"/>
      <c r="C167" s="8"/>
      <c r="D167" s="22"/>
      <c r="E167" s="18"/>
      <c r="M167" s="19"/>
    </row>
    <row r="168" spans="1:13" x14ac:dyDescent="0.25">
      <c r="B168" s="3"/>
      <c r="C168" s="8"/>
      <c r="D168" s="22"/>
      <c r="E168" s="18"/>
      <c r="M168" s="19"/>
    </row>
    <row r="169" spans="1:13" x14ac:dyDescent="0.25">
      <c r="B169" s="3"/>
      <c r="C169" s="8"/>
      <c r="D169" s="22"/>
      <c r="E169" s="18"/>
      <c r="M169" s="19"/>
    </row>
    <row r="170" spans="1:13" x14ac:dyDescent="0.25">
      <c r="B170" s="3"/>
      <c r="C170" s="8"/>
      <c r="D170" s="22"/>
      <c r="E170" s="18"/>
      <c r="M170" s="19"/>
    </row>
    <row r="171" spans="1:13" x14ac:dyDescent="0.25">
      <c r="B171" s="3"/>
      <c r="C171" s="8"/>
      <c r="D171" s="22"/>
      <c r="E171" s="18"/>
      <c r="M171" s="19"/>
    </row>
    <row r="172" spans="1:13" x14ac:dyDescent="0.25">
      <c r="B172" s="3"/>
      <c r="C172" s="8"/>
      <c r="D172" s="22"/>
      <c r="E172" s="18"/>
      <c r="M172" s="19"/>
    </row>
    <row r="173" spans="1:13" x14ac:dyDescent="0.25">
      <c r="B173" s="3"/>
      <c r="C173" s="8"/>
      <c r="D173" s="22"/>
      <c r="E173" s="18"/>
      <c r="M173" s="19"/>
    </row>
    <row r="174" spans="1:13" x14ac:dyDescent="0.25">
      <c r="B174" s="3"/>
      <c r="C174" s="8"/>
      <c r="D174" s="22"/>
      <c r="E174" s="18"/>
      <c r="M174" s="19"/>
    </row>
    <row r="175" spans="1:13" x14ac:dyDescent="0.25">
      <c r="B175" s="3"/>
      <c r="C175" s="8"/>
      <c r="D175" s="22"/>
      <c r="E175" s="18"/>
      <c r="M175" s="19"/>
    </row>
    <row r="176" spans="1:13" x14ac:dyDescent="0.25">
      <c r="B176" s="3"/>
      <c r="C176" s="8"/>
      <c r="D176" s="22"/>
      <c r="E176" s="18"/>
      <c r="M176" s="19"/>
    </row>
    <row r="177" spans="2:13" x14ac:dyDescent="0.25">
      <c r="B177" s="3"/>
      <c r="C177" s="8"/>
      <c r="D177" s="22"/>
      <c r="E177" s="18"/>
      <c r="M177" s="19"/>
    </row>
    <row r="178" spans="2:13" x14ac:dyDescent="0.25">
      <c r="B178" s="3"/>
      <c r="C178" s="8"/>
      <c r="D178" s="22"/>
      <c r="E178" s="18"/>
      <c r="M178" s="19"/>
    </row>
    <row r="179" spans="2:13" x14ac:dyDescent="0.25">
      <c r="B179" s="3"/>
      <c r="C179" s="8"/>
      <c r="D179" s="22"/>
      <c r="E179" s="18"/>
      <c r="M179" s="19"/>
    </row>
    <row r="180" spans="2:13" x14ac:dyDescent="0.25">
      <c r="B180" s="3"/>
      <c r="C180" s="8"/>
      <c r="D180" s="22"/>
      <c r="E180" s="18"/>
      <c r="M180" s="19"/>
    </row>
    <row r="181" spans="2:13" x14ac:dyDescent="0.25">
      <c r="B181" s="3"/>
      <c r="C181" s="8"/>
      <c r="D181" s="22"/>
      <c r="E181" s="18"/>
      <c r="M181" s="19"/>
    </row>
    <row r="182" spans="2:13" x14ac:dyDescent="0.25">
      <c r="B182" s="3"/>
      <c r="C182" s="8"/>
      <c r="D182" s="22"/>
      <c r="E182" s="18"/>
      <c r="M182" s="19"/>
    </row>
    <row r="183" spans="2:13" x14ac:dyDescent="0.25">
      <c r="B183" s="4"/>
      <c r="M183" s="19"/>
    </row>
    <row r="184" spans="2:13" x14ac:dyDescent="0.25">
      <c r="B184" s="4"/>
      <c r="M184" s="19"/>
    </row>
    <row r="185" spans="2:13" x14ac:dyDescent="0.25">
      <c r="B185" s="4"/>
      <c r="M185" s="19"/>
    </row>
    <row r="186" spans="2:13" ht="15.75" thickBot="1" x14ac:dyDescent="0.3">
      <c r="B186" t="s">
        <v>6</v>
      </c>
      <c r="D186" s="8" t="s">
        <v>60</v>
      </c>
      <c r="M186" s="19"/>
    </row>
    <row r="187" spans="2:13" ht="15.75" thickBot="1" x14ac:dyDescent="0.3">
      <c r="B187" s="2"/>
      <c r="C187" s="6" t="s">
        <v>61</v>
      </c>
      <c r="D187" s="8" t="s">
        <v>62</v>
      </c>
      <c r="M187" s="19"/>
    </row>
    <row r="188" spans="2:13" x14ac:dyDescent="0.25">
      <c r="B188" s="72" t="s">
        <v>19</v>
      </c>
      <c r="C188" s="9">
        <v>96</v>
      </c>
      <c r="D188" s="80">
        <v>83</v>
      </c>
      <c r="M188" s="19"/>
    </row>
    <row r="189" spans="2:13" x14ac:dyDescent="0.25">
      <c r="B189" s="72" t="s">
        <v>20</v>
      </c>
      <c r="C189" s="84">
        <v>110</v>
      </c>
      <c r="D189" s="80">
        <v>90</v>
      </c>
      <c r="M189" s="19"/>
    </row>
    <row r="190" spans="2:13" x14ac:dyDescent="0.25">
      <c r="B190" s="72" t="s">
        <v>21</v>
      </c>
      <c r="C190" s="84">
        <v>121</v>
      </c>
      <c r="D190" s="80">
        <v>97</v>
      </c>
      <c r="M190" s="19"/>
    </row>
    <row r="191" spans="2:13" ht="15.75" thickBot="1" x14ac:dyDescent="0.3">
      <c r="B191" s="73" t="s">
        <v>22</v>
      </c>
      <c r="C191" s="49">
        <v>129</v>
      </c>
      <c r="D191" s="80">
        <v>101</v>
      </c>
    </row>
    <row r="192" spans="2:13" x14ac:dyDescent="0.25">
      <c r="B192" s="33" t="s">
        <v>44</v>
      </c>
    </row>
    <row r="193" spans="2:2" x14ac:dyDescent="0.25">
      <c r="B193" s="33" t="s">
        <v>63</v>
      </c>
    </row>
    <row r="194" spans="2:2" x14ac:dyDescent="0.25">
      <c r="B194" s="19" t="s">
        <v>14</v>
      </c>
    </row>
    <row r="195" spans="2:2" x14ac:dyDescent="0.25">
      <c r="B195" s="19" t="s">
        <v>12</v>
      </c>
    </row>
    <row r="206" spans="2:2" x14ac:dyDescent="0.25">
      <c r="B206" s="3"/>
    </row>
    <row r="211" spans="2:2" x14ac:dyDescent="0.25">
      <c r="B211" s="19"/>
    </row>
  </sheetData>
  <phoneticPr fontId="2" type="noConversion"/>
  <pageMargins left="0.7" right="0.7" top="0.75" bottom="0.75" header="0.3" footer="0.3"/>
  <pageSetup paperSize="9" orientation="portrait" r:id="rId1"/>
  <ignoredErrors>
    <ignoredError sqref="G57" formula="1"/>
    <ignoredError sqref="C28:D3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C4:D9"/>
  <sheetViews>
    <sheetView workbookViewId="0">
      <selection activeCell="C17" sqref="C17"/>
    </sheetView>
  </sheetViews>
  <sheetFormatPr defaultRowHeight="15" x14ac:dyDescent="0.25"/>
  <cols>
    <col min="3" max="3" width="15.28515625" customWidth="1"/>
  </cols>
  <sheetData>
    <row r="4" spans="3:4" x14ac:dyDescent="0.25">
      <c r="C4" t="s">
        <v>18</v>
      </c>
      <c r="D4">
        <v>59600</v>
      </c>
    </row>
    <row r="5" spans="3:4" x14ac:dyDescent="0.25">
      <c r="C5" t="s">
        <v>15</v>
      </c>
      <c r="D5">
        <v>5000</v>
      </c>
    </row>
    <row r="8" spans="3:4" x14ac:dyDescent="0.25">
      <c r="C8" t="s">
        <v>16</v>
      </c>
      <c r="D8">
        <v>4000</v>
      </c>
    </row>
    <row r="9" spans="3:4" x14ac:dyDescent="0.25">
      <c r="C9" t="s">
        <v>17</v>
      </c>
      <c r="D9">
        <v>1000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2025-01-03T15:24:31Z</dcterms:modified>
</cp:coreProperties>
</file>